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activeX/activeX3.xml" ContentType="application/vnd.ms-office.activeX+xml"/>
  <Override PartName="/xl/comments4.xml" ContentType="application/vnd.openxmlformats-officedocument.spreadsheetml.comments+xml"/>
  <Override PartName="/xl/worksheets/sheet3.xml" ContentType="application/vnd.openxmlformats-officedocument.spreadsheetml.worksheet+xml"/>
  <Override PartName="/xl/activeX/activeX1.xml" ContentType="application/vnd.ms-office.activeX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activeX/activeX3.bin" ContentType="application/vnd.ms-office.activeX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activeX/activeX1.bin" ContentType="application/vnd.ms-office.activeX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activeX/activeX2.bin" ContentType="application/vnd.ms-office.activeX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ЭтаКнига" defaultThemeVersion="124226"/>
  <bookViews>
    <workbookView xWindow="-15" yWindow="4845" windowWidth="20730" windowHeight="4905" tabRatio="880" firstSheet="1" activeTab="5"/>
  </bookViews>
  <sheets>
    <sheet name="modVLDData" sheetId="1144" state="veryHidden" r:id="rId1"/>
    <sheet name="Инструкция" sheetId="1091" r:id="rId2"/>
    <sheet name="modInstruction" sheetId="1092" state="veryHidden" r:id="rId3"/>
    <sheet name="Лог обновления" sheetId="1093" state="veryHidden" r:id="rId4"/>
    <sheet name="Контакты" sheetId="1114" state="veryHidden" r:id="rId5"/>
    <sheet name="Список организаций" sheetId="936" r:id="rId6"/>
    <sheet name="Список объектов" sheetId="1109" r:id="rId7"/>
    <sheet name="Т итого" sheetId="1118" state="veryHidden" r:id="rId8"/>
    <sheet name="Т" sheetId="1106" r:id="rId9"/>
    <sheet name="Поставки топлива" sheetId="1127" r:id="rId10"/>
    <sheet name="Свод" sheetId="1034" state="veryHidden" r:id="rId11"/>
    <sheet name="Результаты загрузки" sheetId="1035" state="veryHidden" r:id="rId12"/>
    <sheet name="Комментарии" sheetId="1115" state="veryHidden" r:id="rId13"/>
    <sheet name="Проверка" sheetId="157" r:id="rId14"/>
    <sheet name="TECHSHEET" sheetId="968" state="veryHidden" r:id="rId15"/>
    <sheet name="TECH_HORISONTAL" sheetId="1037" state="veryHidden" r:id="rId16"/>
    <sheet name="TECH_VERTICAL" sheetId="967" state="veryHidden" r:id="rId17"/>
    <sheet name="REESTR_ORG" sheetId="277" state="veryHidden" r:id="rId18"/>
    <sheet name="REESTR_SOURCE" sheetId="1031" state="veryHidden" r:id="rId19"/>
    <sheet name="FILE_STORE_DATA_1" sheetId="1138" state="veryHidden" r:id="rId20"/>
    <sheet name="FILE_STORE_DATA_2" sheetId="1140" state="veryHidden" r:id="rId21"/>
    <sheet name="FILE_STORE_DATA_3" sheetId="1141" state="veryHidden" r:id="rId22"/>
    <sheet name="EGR_BY_ORGN_DATA" sheetId="1143" state="veryHidden" r:id="rId23"/>
    <sheet name="modGetGeoBase" sheetId="1094" state="veryHidden" r:id="rId24"/>
    <sheet name="REESTR_MO" sheetId="315" state="veryHidden" r:id="rId25"/>
    <sheet name="AUTHORISATION" sheetId="1067" state="veryHidden" r:id="rId26"/>
    <sheet name="PLAN1X_LIST_ORG" sheetId="953" state="veryHidden" r:id="rId27"/>
    <sheet name="PLAN1X_LIST_SRC" sheetId="1105" state="veryHidden" r:id="rId28"/>
    <sheet name="PLAN1X_AGGREGATE" sheetId="1119" state="veryHidden" r:id="rId29"/>
    <sheet name="PLAN1X_LIST_SUBSIDIARY" sheetId="1113" state="veryHidden" r:id="rId30"/>
    <sheet name="PLAN1X_LIST_OKOPF" sheetId="1133" state="veryHidden" r:id="rId31"/>
    <sheet name="PLAN1X_FUEL_USAGE" sheetId="1136" state="veryHidden" r:id="rId32"/>
    <sheet name="ORG_DATA_REGION" sheetId="1123" state="veryHidden" r:id="rId33"/>
    <sheet name="SRC_DATA_REGION" sheetId="1125" state="veryHidden" r:id="rId34"/>
    <sheet name="FUEL_DATA_REGION" sheetId="1126" state="veryHidden" r:id="rId35"/>
    <sheet name="SUPPLY_DATA_REGION" sheetId="1131" state="veryHidden" r:id="rId36"/>
    <sheet name="SUPPLY_PREV_DATA_REGION" sheetId="1134" state="veryHidden" r:id="rId37"/>
    <sheet name="TOTAL_COMS_DATA_REGION" sheetId="1132" state="veryHidden" r:id="rId38"/>
    <sheet name="COMS_DATA_REGION" sheetId="1120" state="veryHidden" r:id="rId39"/>
    <sheet name="LIST_RST_ORG" sheetId="1135" state="veryHidden" r:id="rId40"/>
    <sheet name="TEMPLATE_PARAMS" sheetId="1137" state="veryHidden" r:id="rId41"/>
    <sheet name="modLoad" sheetId="1078" state="veryHidden" r:id="rId42"/>
    <sheet name="modLoadResults" sheetId="1080" state="veryHidden" r:id="rId43"/>
    <sheet name="modLoadFiles" sheetId="1081" state="veryHidden" r:id="rId44"/>
    <sheet name="modInfo" sheetId="1108" state="veryHidden" r:id="rId45"/>
    <sheet name="modUIButtons" sheetId="1082" state="veryHidden" r:id="rId46"/>
    <sheet name="modVLDCommon" sheetId="969" state="veryHidden" r:id="rId47"/>
    <sheet name="modVLDIntegrity" sheetId="1076" state="veryHidden" r:id="rId48"/>
    <sheet name="modGeneralAPI" sheetId="972" state="veryHidden" r:id="rId49"/>
    <sheet name="modFuelData" sheetId="973" state="veryHidden" r:id="rId50"/>
    <sheet name="modListOrg" sheetId="980" state="veryHidden" r:id="rId51"/>
    <sheet name="modListObjects" sheetId="1112" state="veryHidden" r:id="rId52"/>
    <sheet name="modfrmRegion" sheetId="983" state="veryHidden" r:id="rId53"/>
    <sheet name="modVLDGeneral" sheetId="984" state="veryHidden" r:id="rId54"/>
    <sheet name="modVLDUniqueness" sheetId="988" state="veryHidden" r:id="rId55"/>
    <sheet name="modfrmReestr" sheetId="1030" state="veryHidden" r:id="rId56"/>
    <sheet name="modfrmOrg" sheetId="337" state="veryHidden" r:id="rId57"/>
    <sheet name="modUpdTemplMain" sheetId="849" state="veryHidden" r:id="rId58"/>
    <sheet name="modfrmCheckUpdates" sheetId="850" state="veryHidden" r:id="rId59"/>
    <sheet name="modfrmHEATAdditionalOrgData" sheetId="927" state="veryHidden" r:id="rId60"/>
    <sheet name="modOpen" sheetId="1038" state="veryHidden" r:id="rId61"/>
    <sheet name="modData_TOPL_QX" sheetId="1116" state="veryHidden" r:id="rId62"/>
    <sheet name="modDataRegion" sheetId="1117" state="veryHidden" r:id="rId63"/>
    <sheet name="modRequestSpecificData" sheetId="981" state="veryHidden" r:id="rId64"/>
    <sheet name="modRequestReestrData" sheetId="1124" state="veryHidden" r:id="rId65"/>
    <sheet name="modFuelSupply" sheetId="1128" state="veryHidden" r:id="rId66"/>
    <sheet name="modfrmFuelTransferMethods" sheetId="1129" state="veryHidden" r:id="rId67"/>
    <sheet name="modfrmDateChoose" sheetId="1130" state="veryHidden" r:id="rId68"/>
    <sheet name="modfrmPurchaseRegNumber" sheetId="1139" state="veryHidden" r:id="rId69"/>
    <sheet name="modfrmEGRSearch" sheetId="1142" state="veryHidden" r:id="rId70"/>
  </sheets>
  <definedNames>
    <definedName name="_xlnm._FilterDatabase" localSheetId="13" hidden="1">Проверка!$E$11:$H$11</definedName>
    <definedName name="ADD_HL_LIST_ORG_MARKER">'Список организаций'!$G$17</definedName>
    <definedName name="ADD_LIST_ORG_RANGE">TECH_HORISONTAL!$4:$4</definedName>
    <definedName name="ALL_FILES">modUIButtons!$B$1</definedName>
    <definedName name="ALLOW_FUEL_FROM_PREV_YEAR_ORG_LIST">modFuelSupply!$B$2:$B$34</definedName>
    <definedName name="ATH_SCHEME">TECHSHEET!$O$3</definedName>
    <definedName name="CHANGE_HL_LIST_ORG_COLUMN_MARKER">'Список организаций'!$D$14</definedName>
    <definedName name="chkGetUpdatesValue">Инструкция!$AA$95</definedName>
    <definedName name="chkNoUpdatesValue">Инструкция!$AA$97</definedName>
    <definedName name="COA_SUPPLY_MAX_PRICE">modFuelSupply!$B$35</definedName>
    <definedName name="COA_VOLUME_VALIDATION">modFuelSupply!$B$36</definedName>
    <definedName name="COAL_GRADE_LIST">TECHSHEET!$I$20:$I$28</definedName>
    <definedName name="code">Инструкция!$B$2</definedName>
    <definedName name="CONTACTS">'Список организаций'!$CC$7:$CF$7</definedName>
    <definedName name="CURRENT_PRD">Контакты!$J$11</definedName>
    <definedName name="DELETE_HL_LIST_ORG_COLUMN_MARKER">'Список организаций'!$E$14</definedName>
    <definedName name="DIESEL_GRADE_LIST">TECHSHEET!$I$16:$I$19</definedName>
    <definedName name="DNS">TECHSHEET!$M$2</definedName>
    <definedName name="DSL_SUPPLY_MAX_PRICE">modFuelSupply!$B$37</definedName>
    <definedName name="DSL_VOLUME_VALIDATION">modFuelSupply!$B$38</definedName>
    <definedName name="EXCLUDE_ORG_LEGALY">modFuelSupply!$B$50:$B$186</definedName>
    <definedName name="FirstLine">Инструкция!$A$6</definedName>
    <definedName name="FOLDER_NAME">Свод!$C$8</definedName>
    <definedName name="FUEL_DATA_ADD_HL_MARKER">Т!$G$92</definedName>
    <definedName name="FUEL_DATA_ADD_RANGE">TECH_HORISONTAL!$20:$55</definedName>
    <definedName name="FUEL_DATA_CALC_AREA">Т!$F$55:$GM$92</definedName>
    <definedName name="FUEL_DATA_CALC_USER_AREA">Т!$P$55:$GE$92</definedName>
    <definedName name="FUEL_DATA_DELETE_HL_COLUMN_MARKER">Т!$E$54</definedName>
    <definedName name="FUEL_DATA_EE_PREVIOUS_RANGE">TECH_HORISONTAL!$S$58:$S$92</definedName>
    <definedName name="FUEL_DATA_EE_RANGE">TECH_HORISONTAL!$N$58:$N$92</definedName>
    <definedName name="FUEL_DATA_EMPTY_RANGE">TECH_HORISONTAL!$O$58:$O$92</definedName>
    <definedName name="FUEL_DATA_END_COLUMN_MARKER">Т!$GM$49</definedName>
    <definedName name="FUEL_DATA_GAS_PREVIOUS_RANGE">TECH_HORISONTAL!$Q$58:$Q$92</definedName>
    <definedName name="FUEL_DATA_GAS_RANGE">TECH_HORISONTAL!$L$58:$L$92</definedName>
    <definedName name="FUEL_DATA_GENERIC_PREVIOUS_RANGE">TECH_HORISONTAL!$R$58:$R$92</definedName>
    <definedName name="FUEL_DATA_GENERIC_RANGE">TECH_HORISONTAL!$M$58:$M$92</definedName>
    <definedName name="FUEL_DATA_HORISONTAL_AREA">Т!$F$54:$GM$54</definedName>
    <definedName name="FUEL_DATA_NATURAL_GAS_PREVIOUS_RANGE">TECH_HORISONTAL!$P$58:$P$92</definedName>
    <definedName name="FUEL_DATA_NATURAL_GAS_RANGE">TECH_HORISONTAL!$K$58:$K$92</definedName>
    <definedName name="FUEL_DATA_NUM_COLUMN_MARKER">Т!$B$54</definedName>
    <definedName name="FUEL_DATA_Q1_SUM_AREA">Т!$GK$55:$GK$92</definedName>
    <definedName name="FUEL_DATA_Q2_SUM_AREA">Т!$GJ$55:$GJ$92</definedName>
    <definedName name="FUEL_DATA_Q3_SUM_AREA">Т!$GI$55:$GI$92</definedName>
    <definedName name="FUEL_DATA_Q4_SUM_AREA">Т!$GH$55:$GH$92</definedName>
    <definedName name="FUEL_SUPPLY_ADD_ORG_RANGE">TECH_HORISONTAL!$140:$141</definedName>
    <definedName name="FUEL_SUPPLY_ADD_SUPPLY_RANGE">TECH_HORISONTAL!$146:$161</definedName>
    <definedName name="FUEL_SUPPLY_COA_VLD_VLM_AREA">'Поставки топлива'!$DY$16:$DY$17</definedName>
    <definedName name="FUEL_SUPPLY_CONTRACT_DATE_AREA">'Поставки топлива'!$AR$16:$AR$17</definedName>
    <definedName name="FUEL_SUPPLY_CONTRACT_URL_AREA">'Поставки топлива'!$AS$16:$AS$17</definedName>
    <definedName name="FUEL_SUPPLY_COSTS_AREA">'Поставки топлива'!$CJ$16:$CK$17</definedName>
    <definedName name="FUEL_SUPPLY_DELIVERY_METHOD_AREA">'Поставки топлива'!$CA$16:$CA$17</definedName>
    <definedName name="FUEL_SUPPLY_DELIVERY_SHOULDER_AREA">'Поставки топлива'!$BV$16:$BV$17</definedName>
    <definedName name="FUEL_SUPPLY_DICTIONARY_LIST">modFuelSupply!$A$2:$B$391</definedName>
    <definedName name="FUEL_SUPPLY_DSL_VLD_VLM_AREA">'Поставки топлива'!$DU$16:$DU$17</definedName>
    <definedName name="FUEL_SUPPLY_EXCHANGE_AREA">'Поставки топлива'!$BF$16:$BF$17</definedName>
    <definedName name="FUEL_SUPPLY_EXCISE_CRITERIA_AREA">'Поставки топлива'!$CS$16:$CT$17</definedName>
    <definedName name="FUEL_SUPPLY_EXCISE_EXISTENCE_AREA">'Поставки топлива'!$CQ$16:$CQ$17</definedName>
    <definedName name="FUEL_SUPPLY_EXISTENCE_AREA">'Поставки топлива'!$AC$16:$AC$17</definedName>
    <definedName name="FUEL_SUPPLY_EXISTING_FUEL_USED_RANGE_MNTH_I">TECH_HORISONTAL!$AD$182:$DM$182</definedName>
    <definedName name="FUEL_SUPPLY_EXISTING_FUEL_USED_RANGE_MNTH_II">TECH_HORISONTAL!$AD$184:$DM$184</definedName>
    <definedName name="FUEL_SUPPLY_EXISTING_FUEL_USED_RANGE_MNTH_III">TECH_HORISONTAL!$AD$186:$DM$186</definedName>
    <definedName name="FUEL_SUPPLY_EXISTING_FUEL_USED_RANGE_MNTH_IV">TECH_HORISONTAL!$AD$188:$DM$188</definedName>
    <definedName name="FUEL_SUPPLY_EXISTING_FUEL_USED_RANGE_QRTR_I">TECH_HORISONTAL!$AD$181:$DM$181</definedName>
    <definedName name="FUEL_SUPPLY_EXISTING_FUEL_USED_RANGE_QRTR_II">TECH_HORISONTAL!$AD$183:$DM$183</definedName>
    <definedName name="FUEL_SUPPLY_EXISTING_FUEL_USED_RANGE_QRTR_III">TECH_HORISONTAL!$AD$185:$DM$185</definedName>
    <definedName name="FUEL_SUPPLY_EXISTING_FUEL_USED_RANGE_QRTR_IV">TECH_HORISONTAL!$AD$187:$DM$187</definedName>
    <definedName name="FUEL_SUPPLY_EXT_CONTRACT_DATE_AREA">'Поставки топлива'!$AU$16:$AU$17</definedName>
    <definedName name="FUEL_SUPPLY_EXT_CONTRACT_URL_AREA">'Поставки топлива'!$AV$16:$AV$17</definedName>
    <definedName name="FUEL_SUPPLY_FUEL_GRADE_AREA">'Поставки топлива'!$AA$16:$AA$17</definedName>
    <definedName name="FUEL_SUPPLY_FUEL_NOT_USED_RANGE_MNTH_I">TECH_HORISONTAL!$AD$164:$DM$164</definedName>
    <definedName name="FUEL_SUPPLY_FUEL_NOT_USED_RANGE_MNTH_II">TECH_HORISONTAL!$AD$166:$DM$166</definedName>
    <definedName name="FUEL_SUPPLY_FUEL_NOT_USED_RANGE_MNTH_III">TECH_HORISONTAL!$AD$168:$DM$168</definedName>
    <definedName name="FUEL_SUPPLY_FUEL_NOT_USED_RANGE_MNTH_IV">TECH_HORISONTAL!$AD$170:$DM$170</definedName>
    <definedName name="FUEL_SUPPLY_FUEL_NOT_USED_RANGE_QRTR_I">TECH_HORISONTAL!$AD$163:$DM$163</definedName>
    <definedName name="FUEL_SUPPLY_FUEL_NOT_USED_RANGE_QRTR_II">TECH_HORISONTAL!$AD$165:$DM$165</definedName>
    <definedName name="FUEL_SUPPLY_FUEL_NOT_USED_RANGE_QRTR_III">TECH_HORISONTAL!$AD$167:$DM$167</definedName>
    <definedName name="FUEL_SUPPLY_FUEL_NOT_USED_RANGE_QRTR_IV">TECH_HORISONTAL!$AD$169:$DM$169</definedName>
    <definedName name="FUEL_SUPPLY_FUEL_TYPE_AREA">'Поставки топлива'!$Z$16:$Z$17</definedName>
    <definedName name="FUEL_SUPPLY_GOOD_RECIPIENT_AREA">'Поставки топлива'!$AJ$16:$AJ$17</definedName>
    <definedName name="FUEL_SUPPLY_GOOD_RECIPIENT_OGRN_AREA">'Поставки топлива'!$AM$16:$AM$17</definedName>
    <definedName name="FUEL_SUPPLY_HORISONTAL_AREA">'Поставки топлива'!$F$16:$EI$16</definedName>
    <definedName name="FUEL_SUPPLY_INCOTERMS_2010_AREA">'Поставки топлива'!$BD$16:$BD$17</definedName>
    <definedName name="FUEL_SUPPLY_INVOICE_URL_AREA">'Поставки топлива'!$BB$16:$BB$17</definedName>
    <definedName name="FUEL_SUPPLY_MST_EXISTS_MNTH_I">TECH_HORISONTAL!$CS$213:$DC$213</definedName>
    <definedName name="FUEL_SUPPLY_MST_EXISTS_MNTH_II">TECH_HORISONTAL!$CS$214:$DC$214</definedName>
    <definedName name="FUEL_SUPPLY_MST_EXISTS_MNTH_III">TECH_HORISONTAL!$CS$215:$DC$215</definedName>
    <definedName name="FUEL_SUPPLY_MST_EXISTS_MNTH_IV">TECH_HORISONTAL!$CS$216:$DC$216</definedName>
    <definedName name="FUEL_SUPPLY_MST_NOT_EXISTS_MNTH_I">TECH_HORISONTAL!$CS$208:$DC$208</definedName>
    <definedName name="FUEL_SUPPLY_MST_NOT_EXISTS_MNTH_II">TECH_HORISONTAL!$CS$209:$DC$209</definedName>
    <definedName name="FUEL_SUPPLY_MST_NOT_EXISTS_MNTH_III">TECH_HORISONTAL!$CS$210:$DC$210</definedName>
    <definedName name="FUEL_SUPPLY_MST_NOT_EXISTS_MNTH_IV">TECH_HORISONTAL!$CS$211:$DC$211</definedName>
    <definedName name="FUEL_SUPPLY_MST_VLD_VLM_AREA">'Поставки топлива'!$DQ$16:$DQ$17</definedName>
    <definedName name="FUEL_SUPPLY_NUMERIC_AREA_1">'Поставки топлива'!$CC$16:$CK$17</definedName>
    <definedName name="FUEL_SUPPLY_NUMERIC_AREA_2">'Поставки топлива'!$DI$16:$DM$17</definedName>
    <definedName name="FUEL_SUPPLY_OCN_AREA">'Поставки топлива'!$BH$16:$BH$17</definedName>
    <definedName name="FUEL_SUPPLY_ORG_ADD_HL">'Поставки топлива'!$G$17</definedName>
    <definedName name="FUEL_SUPPLY_ORG_AREA">'Поставки топлива'!$G$16:$I$17</definedName>
    <definedName name="FUEL_SUPPLY_ORG_DELETE_COLUMN">'Поставки топлива'!$E$12</definedName>
    <definedName name="FUEL_SUPPLY_ORG_NUM_COLUMN">'Поставки топлива'!$F$12</definedName>
    <definedName name="FUEL_SUPPLY_PREV_PRD_RESERVES_AREA">'Поставки топлива'!$DI$16:$DI$17</definedName>
    <definedName name="FUEL_SUPPLY_PRICE_AREA">'Поставки топлива'!$CC$16:$CC$17</definedName>
    <definedName name="FUEL_SUPPLY_PRODUCT_SUPPLIER_AREA">'Поставки топлива'!$AD$16:$AD$17</definedName>
    <definedName name="FUEL_SUPPLY_PRODUCT_SUPPLIER_OGRN_AREA">'Поставки топлива'!$AG$16:$AG$17</definedName>
    <definedName name="FUEL_SUPPLY_PURCHASE_REG_NUMBER_AREA">'Поставки топлива'!$AY$16:$AY$17</definedName>
    <definedName name="FUEL_SUPPLY_PURCHASE_URL_AREA">'Поставки топлива'!$AX$16:$AX$17</definedName>
    <definedName name="FUEL_SUPPLY_PURE_FUEL_PRICE_AREA">'Поставки топлива'!$CG$16:$CG$17</definedName>
    <definedName name="FUEL_SUPPLY_RQT_AREA">'Поставки топлива'!$F$16:$CB$17</definedName>
    <definedName name="FUEL_SUPPLY_SDM_AREA">'Поставки топлива'!$AW$16:$AW$17</definedName>
    <definedName name="FUEL_SUPPLY_SHIPPING_DATE_AREA">'Поставки топлива'!$AZ$16:$AZ$17</definedName>
    <definedName name="FUEL_SUPPLY_SUPPLY_DELETE_COLUMN">'Поставки топлива'!$X$12</definedName>
    <definedName name="FUEL_SUPPLY_SUPPLY_EXISTS_RANGE_MNTH_I">TECH_HORISONTAL!$AD$173:$DM$173</definedName>
    <definedName name="FUEL_SUPPLY_SUPPLY_EXISTS_RANGE_MNTH_II">TECH_HORISONTAL!$AD$175:$DM$175</definedName>
    <definedName name="FUEL_SUPPLY_SUPPLY_EXISTS_RANGE_MNTH_III">TECH_HORISONTAL!$AD$177:$DM$177</definedName>
    <definedName name="FUEL_SUPPLY_SUPPLY_EXISTS_RANGE_MNTH_IV">TECH_HORISONTAL!$AD$179:$DM$179</definedName>
    <definedName name="FUEL_SUPPLY_SUPPLY_EXISTS_RANGE_QRTR_I">TECH_HORISONTAL!$AD$172:$DM$172</definedName>
    <definedName name="FUEL_SUPPLY_SUPPLY_EXISTS_RANGE_QRTR_II">TECH_HORISONTAL!$AD$174:$DM$174</definedName>
    <definedName name="FUEL_SUPPLY_SUPPLY_EXISTS_RANGE_QRTR_III">TECH_HORISONTAL!$AD$176:$DM$176</definedName>
    <definedName name="FUEL_SUPPLY_SUPPLY_EXISTS_RANGE_QRTR_IV">TECH_HORISONTAL!$AD$178:$DM$178</definedName>
    <definedName name="FUEL_SUPPLY_SUPPLY_NUM_COLUMN">'Поставки топлива'!$Y$12</definedName>
    <definedName name="FUEL_SUPPLY_TAX_AREA">'Поставки топлива'!$M$16:$M$17</definedName>
    <definedName name="FUEL_SUPPLY_TOTAL_VLM_AREA">'Поставки топлива'!$DK$16:$DK$17</definedName>
    <definedName name="FUEL_TOTAL_HORISONTAL_AREA">'Т итого'!$F$10:$GM$10</definedName>
    <definedName name="GEO_BASE_REGION">TECHSHEET!$C$87</definedName>
    <definedName name="god">Контакты!$J$10</definedName>
    <definedName name="HEAT_MAX_PRICE_NO_TR_COAA">modFuelSupply!$B$187</definedName>
    <definedName name="HEAT_MAX_PRICE_NO_TR_COAB">modFuelSupply!$B$188</definedName>
    <definedName name="HEAT_MAX_PRICE_NO_TR_COAC">modFuelSupply!$B$189</definedName>
    <definedName name="HEAT_MAX_PRICE_NO_TR_COAF">modFuelSupply!$B$190</definedName>
    <definedName name="HEAT_MAX_PRICE_NO_TR_COAG">modFuelSupply!$B$191</definedName>
    <definedName name="HEAT_MAX_PRICE_NO_TR_COALF">modFuelSupply!$B$192</definedName>
    <definedName name="HEAT_MAX_PRICE_NO_TR_COAS">modFuelSupply!$B$193</definedName>
    <definedName name="HEAT_MAX_PRICE_NO_TR_COASC">modFuelSupply!$B$194</definedName>
    <definedName name="HEAT_MAX_PRICE_NO_TR_COAWC">modFuelSupply!$B$195</definedName>
    <definedName name="HEAT_MAX_PRICE_NO_TR_CWD">modFuelSupply!$B$196</definedName>
    <definedName name="HEAT_MAX_PRICE_NO_TR_DSG">modFuelSupply!$B$197</definedName>
    <definedName name="HEAT_MAX_PRICE_NO_TR_DSLA">modFuelSupply!$B$198</definedName>
    <definedName name="HEAT_MAX_PRICE_NO_TR_DSLO">modFuelSupply!$B$199</definedName>
    <definedName name="HEAT_MAX_PRICE_NO_TR_DSLS">modFuelSupply!$B$200</definedName>
    <definedName name="HEAT_MAX_PRICE_NO_TR_DSLW">modFuelSupply!$B$201</definedName>
    <definedName name="HEAT_MAX_PRICE_NO_TR_ENR">modFuelSupply!$B$202</definedName>
    <definedName name="HEAT_MAX_PRICE_NO_TR_GBL">modFuelSupply!$B$203</definedName>
    <definedName name="HEAT_MAX_PRICE_NO_TR_GCK">modFuelSupply!$B$204</definedName>
    <definedName name="HEAT_MAX_PRICE_NO_TR_GCN">modFuelSupply!$B$205</definedName>
    <definedName name="HEAT_MAX_PRICE_NO_TR_GOA">modFuelSupply!$B$206</definedName>
    <definedName name="HEAT_MAX_PRICE_NO_TR_LNG">modFuelSupply!$B$207</definedName>
    <definedName name="HEAT_MAX_PRICE_NO_TR_MSTF12">modFuelSupply!$B$208</definedName>
    <definedName name="HEAT_MAX_PRICE_NO_TR_MSTF5">modFuelSupply!$B$209</definedName>
    <definedName name="HEAT_MAX_PRICE_NO_TR_MSTM100">modFuelSupply!$B$210</definedName>
    <definedName name="HEAT_MAX_PRICE_NO_TR_MSTM200">modFuelSupply!$B$211</definedName>
    <definedName name="HEAT_MAX_PRICE_NO_TR_MSTM40">modFuelSupply!$B$212</definedName>
    <definedName name="HEAT_MAX_PRICE_NO_TR_MSTT">modFuelSupply!$B$213</definedName>
    <definedName name="HEAT_MAX_PRICE_NO_TR_NGC">modFuelSupply!$B$214</definedName>
    <definedName name="HEAT_MAX_PRICE_NO_TR_NGL">modFuelSupply!$B$215</definedName>
    <definedName name="HEAT_MAX_PRICE_NO_TR_NGU">modFuelSupply!$B$216</definedName>
    <definedName name="HEAT_MAX_PRICE_NO_TR_OIL">modFuelSupply!$B$217</definedName>
    <definedName name="HEAT_MAX_PRICE_NO_TR_PEA">modFuelSupply!$B$218</definedName>
    <definedName name="HEAT_MAX_PRICE_NO_TR_PLT">modFuelSupply!$B$219</definedName>
    <definedName name="HEAT_MAX_PRICE_NO_TR_PWR">modFuelSupply!$B$220</definedName>
    <definedName name="HEAT_MAX_PRICE_NO_TR_SAW">modFuelSupply!$B$221</definedName>
    <definedName name="HEAT_MAX_PRICE_NO_TR_SHL">modFuelSupply!$B$222</definedName>
    <definedName name="HEAT_MAX_PRICE_NO_TR_STF">modFuelSupply!$B$223</definedName>
    <definedName name="HEAT_MAX_PRICE_NO_TR_WDS">modFuelSupply!$B$224</definedName>
    <definedName name="HEAT_MAX_PRICE_TR_COAA">modFuelSupply!$B$225</definedName>
    <definedName name="HEAT_MAX_PRICE_TR_COAB">modFuelSupply!$B$226</definedName>
    <definedName name="HEAT_MAX_PRICE_TR_COAC">modFuelSupply!$B$227</definedName>
    <definedName name="HEAT_MAX_PRICE_TR_COAF">modFuelSupply!$B$228</definedName>
    <definedName name="HEAT_MAX_PRICE_TR_COAG">modFuelSupply!$B$229</definedName>
    <definedName name="HEAT_MAX_PRICE_TR_COALF">modFuelSupply!$B$230</definedName>
    <definedName name="HEAT_MAX_PRICE_TR_COAS">modFuelSupply!$B$231</definedName>
    <definedName name="HEAT_MAX_PRICE_TR_COASC">modFuelSupply!$B$232</definedName>
    <definedName name="HEAT_MAX_PRICE_TR_COAWC">modFuelSupply!$B$233</definedName>
    <definedName name="HEAT_MAX_PRICE_TR_CWD">modFuelSupply!$B$234</definedName>
    <definedName name="HEAT_MAX_PRICE_TR_DSG">modFuelSupply!$B$235</definedName>
    <definedName name="HEAT_MAX_PRICE_TR_DSLA">modFuelSupply!$B$236</definedName>
    <definedName name="HEAT_MAX_PRICE_TR_DSLO">modFuelSupply!$B$237</definedName>
    <definedName name="HEAT_MAX_PRICE_TR_DSLS">modFuelSupply!$B$238</definedName>
    <definedName name="HEAT_MAX_PRICE_TR_DSLW">modFuelSupply!$B$239</definedName>
    <definedName name="HEAT_MAX_PRICE_TR_ENR">modFuelSupply!$B$240</definedName>
    <definedName name="HEAT_MAX_PRICE_TR_GBL">modFuelSupply!$B$241</definedName>
    <definedName name="HEAT_MAX_PRICE_TR_GCK">modFuelSupply!$B$242</definedName>
    <definedName name="HEAT_MAX_PRICE_TR_GCN">modFuelSupply!$B$243</definedName>
    <definedName name="HEAT_MAX_PRICE_TR_GOA">modFuelSupply!$B$244</definedName>
    <definedName name="HEAT_MAX_PRICE_TR_LNG">modFuelSupply!$B$245</definedName>
    <definedName name="HEAT_MAX_PRICE_TR_MSTF12">modFuelSupply!$B$246</definedName>
    <definedName name="HEAT_MAX_PRICE_TR_MSTF5">modFuelSupply!$B$247</definedName>
    <definedName name="HEAT_MAX_PRICE_TR_MSTM100">modFuelSupply!$B$248</definedName>
    <definedName name="HEAT_MAX_PRICE_TR_MSTM200">modFuelSupply!$B$249</definedName>
    <definedName name="HEAT_MAX_PRICE_TR_MSTM40">modFuelSupply!$B$250</definedName>
    <definedName name="HEAT_MAX_PRICE_TR_MSTT">modFuelSupply!$B$251</definedName>
    <definedName name="HEAT_MAX_PRICE_TR_NGC">modFuelSupply!$B$252</definedName>
    <definedName name="HEAT_MAX_PRICE_TR_NGL">modFuelSupply!$B$253</definedName>
    <definedName name="HEAT_MAX_PRICE_TR_NGU">modFuelSupply!$B$254</definedName>
    <definedName name="HEAT_MAX_PRICE_TR_OIL">modFuelSupply!$B$255</definedName>
    <definedName name="HEAT_MAX_PRICE_TR_PEA">modFuelSupply!$B$256</definedName>
    <definedName name="HEAT_MAX_PRICE_TR_PLT">modFuelSupply!$B$257</definedName>
    <definedName name="HEAT_MAX_PRICE_TR_PWR">modFuelSupply!$B$258</definedName>
    <definedName name="HEAT_MAX_PRICE_TR_SAW">modFuelSupply!$B$259</definedName>
    <definedName name="HEAT_MAX_PRICE_TR_SHL">modFuelSupply!$B$260</definedName>
    <definedName name="HEAT_MAX_PRICE_TR_STF">modFuelSupply!$B$261</definedName>
    <definedName name="HEAT_MAX_PRICE_TR_WDS">modFuelSupply!$B$262</definedName>
    <definedName name="HEAT_MIN_PRICE_NO_TR_COAA">modFuelSupply!$B$263</definedName>
    <definedName name="HEAT_MIN_PRICE_NO_TR_COAB">modFuelSupply!$B$264</definedName>
    <definedName name="HEAT_MIN_PRICE_NO_TR_COAC">modFuelSupply!$B$265</definedName>
    <definedName name="HEAT_MIN_PRICE_NO_TR_COAF">modFuelSupply!$B$266</definedName>
    <definedName name="HEAT_MIN_PRICE_NO_TR_COAG">modFuelSupply!$B$267</definedName>
    <definedName name="HEAT_MIN_PRICE_NO_TR_COALF">modFuelSupply!$B$268</definedName>
    <definedName name="HEAT_MIN_PRICE_NO_TR_COAS">modFuelSupply!$B$269</definedName>
    <definedName name="HEAT_MIN_PRICE_NO_TR_COASC">modFuelSupply!$B$270</definedName>
    <definedName name="HEAT_MIN_PRICE_NO_TR_COAWC">modFuelSupply!$B$271</definedName>
    <definedName name="HEAT_MIN_PRICE_NO_TR_CWD">modFuelSupply!$B$272</definedName>
    <definedName name="HEAT_MIN_PRICE_NO_TR_DSG">modFuelSupply!$B$273</definedName>
    <definedName name="HEAT_MIN_PRICE_NO_TR_DSLA">modFuelSupply!$B$274</definedName>
    <definedName name="HEAT_MIN_PRICE_NO_TR_DSLO">modFuelSupply!$B$275</definedName>
    <definedName name="HEAT_MIN_PRICE_NO_TR_DSLS">modFuelSupply!$B$276</definedName>
    <definedName name="HEAT_MIN_PRICE_NO_TR_DSLW">modFuelSupply!$B$277</definedName>
    <definedName name="HEAT_MIN_PRICE_NO_TR_ENR">modFuelSupply!$B$278</definedName>
    <definedName name="HEAT_MIN_PRICE_NO_TR_GBL">modFuelSupply!$B$279</definedName>
    <definedName name="HEAT_MIN_PRICE_NO_TR_GCK">modFuelSupply!$B$280</definedName>
    <definedName name="HEAT_MIN_PRICE_NO_TR_GCN">modFuelSupply!$B$281</definedName>
    <definedName name="HEAT_MIN_PRICE_NO_TR_GOA">modFuelSupply!$B$282</definedName>
    <definedName name="HEAT_MIN_PRICE_NO_TR_LNG">modFuelSupply!$B$283</definedName>
    <definedName name="HEAT_MIN_PRICE_NO_TR_MSTF12">modFuelSupply!$B$284</definedName>
    <definedName name="HEAT_MIN_PRICE_NO_TR_MSTF5">modFuelSupply!$B$285</definedName>
    <definedName name="HEAT_MIN_PRICE_NO_TR_MSTM100">modFuelSupply!$B$286</definedName>
    <definedName name="HEAT_MIN_PRICE_NO_TR_MSTM200">modFuelSupply!$B$287</definedName>
    <definedName name="HEAT_MIN_PRICE_NO_TR_MSTM40">modFuelSupply!$B$288</definedName>
    <definedName name="HEAT_MIN_PRICE_NO_TR_MSTT">modFuelSupply!$B$289</definedName>
    <definedName name="HEAT_MIN_PRICE_NO_TR_NGC">modFuelSupply!$B$290</definedName>
    <definedName name="HEAT_MIN_PRICE_NO_TR_NGL">modFuelSupply!$B$291</definedName>
    <definedName name="HEAT_MIN_PRICE_NO_TR_NGU">modFuelSupply!$B$292</definedName>
    <definedName name="HEAT_MIN_PRICE_NO_TR_OIL">modFuelSupply!$B$293</definedName>
    <definedName name="HEAT_MIN_PRICE_NO_TR_PEA">modFuelSupply!$B$294</definedName>
    <definedName name="HEAT_MIN_PRICE_NO_TR_PLT">modFuelSupply!$B$295</definedName>
    <definedName name="HEAT_MIN_PRICE_NO_TR_PWR">modFuelSupply!$B$296</definedName>
    <definedName name="HEAT_MIN_PRICE_NO_TR_SAW">modFuelSupply!$B$297</definedName>
    <definedName name="HEAT_MIN_PRICE_NO_TR_SHL">modFuelSupply!$B$298</definedName>
    <definedName name="HEAT_MIN_PRICE_NO_TR_STF">modFuelSupply!$B$299</definedName>
    <definedName name="HEAT_MIN_PRICE_NO_TR_WDS">modFuelSupply!$B$300</definedName>
    <definedName name="HEAT_MIN_PRICE_TR_COAA">modFuelSupply!$B$301</definedName>
    <definedName name="HEAT_MIN_PRICE_TR_COAB">modFuelSupply!$B$302</definedName>
    <definedName name="HEAT_MIN_PRICE_TR_COAC">modFuelSupply!$B$303</definedName>
    <definedName name="HEAT_MIN_PRICE_TR_COAF">modFuelSupply!$B$304</definedName>
    <definedName name="HEAT_MIN_PRICE_TR_COAG">modFuelSupply!$B$305</definedName>
    <definedName name="HEAT_MIN_PRICE_TR_COALF">modFuelSupply!$B$306</definedName>
    <definedName name="HEAT_MIN_PRICE_TR_COAS">modFuelSupply!$B$307</definedName>
    <definedName name="HEAT_MIN_PRICE_TR_COASC">modFuelSupply!$B$308</definedName>
    <definedName name="HEAT_MIN_PRICE_TR_COAWC">modFuelSupply!$B$309</definedName>
    <definedName name="HEAT_MIN_PRICE_TR_CWD">modFuelSupply!$B$310</definedName>
    <definedName name="HEAT_MIN_PRICE_TR_DSG">modFuelSupply!$B$311</definedName>
    <definedName name="HEAT_MIN_PRICE_TR_DSLA">modFuelSupply!$B$312</definedName>
    <definedName name="HEAT_MIN_PRICE_TR_DSLO">modFuelSupply!$B$313</definedName>
    <definedName name="HEAT_MIN_PRICE_TR_DSLS">modFuelSupply!$B$314</definedName>
    <definedName name="HEAT_MIN_PRICE_TR_DSLW">modFuelSupply!$B$315</definedName>
    <definedName name="HEAT_MIN_PRICE_TR_ENR">modFuelSupply!$B$316</definedName>
    <definedName name="HEAT_MIN_PRICE_TR_GBL">modFuelSupply!$B$317</definedName>
    <definedName name="HEAT_MIN_PRICE_TR_GCK">modFuelSupply!$B$318</definedName>
    <definedName name="HEAT_MIN_PRICE_TR_GCN">modFuelSupply!$B$319</definedName>
    <definedName name="HEAT_MIN_PRICE_TR_GOA">modFuelSupply!$B$320</definedName>
    <definedName name="HEAT_MIN_PRICE_TR_LNG">modFuelSupply!$B$321</definedName>
    <definedName name="HEAT_MIN_PRICE_TR_MSTF12">modFuelSupply!$B$322</definedName>
    <definedName name="HEAT_MIN_PRICE_TR_MSTF5">modFuelSupply!$B$323</definedName>
    <definedName name="HEAT_MIN_PRICE_TR_MSTM100">modFuelSupply!$B$324</definedName>
    <definedName name="HEAT_MIN_PRICE_TR_MSTM200">modFuelSupply!$B$325</definedName>
    <definedName name="HEAT_MIN_PRICE_TR_MSTM40">modFuelSupply!$B$326</definedName>
    <definedName name="HEAT_MIN_PRICE_TR_MSTT">modFuelSupply!$B$327</definedName>
    <definedName name="HEAT_MIN_PRICE_TR_NGC">modFuelSupply!$B$328</definedName>
    <definedName name="HEAT_MIN_PRICE_TR_NGL">modFuelSupply!$B$329</definedName>
    <definedName name="HEAT_MIN_PRICE_TR_NGU">modFuelSupply!$B$330</definedName>
    <definedName name="HEAT_MIN_PRICE_TR_OIL">modFuelSupply!$B$331</definedName>
    <definedName name="HEAT_MIN_PRICE_TR_PEA">modFuelSupply!$B$332</definedName>
    <definedName name="HEAT_MIN_PRICE_TR_PLT">modFuelSupply!$B$333</definedName>
    <definedName name="HEAT_MIN_PRICE_TR_PWR">modFuelSupply!$B$334</definedName>
    <definedName name="HEAT_MIN_PRICE_TR_SAW">modFuelSupply!$B$335</definedName>
    <definedName name="HEAT_MIN_PRICE_TR_SHL">modFuelSupply!$B$336</definedName>
    <definedName name="HEAT_MIN_PRICE_TR_STF">modFuelSupply!$B$337</definedName>
    <definedName name="HEAT_MIN_PRICE_TR_WDS">modFuelSupply!$B$338</definedName>
    <definedName name="HEAT_PRODUCTION_TYPE_LIST">TECHSHEET!$E$2:$E$4</definedName>
    <definedName name="HEAT_TARIFF_OPTIONS_DATA_COLUMN_MARKER">'Список организаций'!$AC$12</definedName>
    <definedName name="HEAT_VD_COMPONENTS">TECHSHEET!$E$7:$E$9</definedName>
    <definedName name="INCOTERMS_2010_TERMS">TECHSHEET!$K$7:$K$13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IpGeoBaseRegions">TECHSHEET!$C$1:$C$86</definedName>
    <definedName name="LastUpdateDate_MO">'Список организаций'!$F$19</definedName>
    <definedName name="LastUpdateDate_ORG">'Список организаций'!$F$20</definedName>
    <definedName name="LastUpdateDate_PLAN_PREV">'Список организаций'!$F$22:$K$22</definedName>
    <definedName name="LastUpdateDate_W1X_TOPL">'Список организаций'!$F$21:$K$21</definedName>
    <definedName name="LIST_MO_STORE_DOCS_META_DATA_UPDATE_MARKER">Проверка!$D$9</definedName>
    <definedName name="LIST_MR_MO_OKTMO">REESTR_MO!$A$2:$D$318</definedName>
    <definedName name="LIST_ORG_CALC_AREA">'Список организаций'!$F$15:$CB$17</definedName>
    <definedName name="LIST_ORG_HEAT">REESTR_ORG!$BI$2:$BY$108</definedName>
    <definedName name="LIST_ORG_HORISONTAL_AREA">'Список организаций'!$F$15:$CF$15</definedName>
    <definedName name="LIST_RST_ORG_RANGE">LIST_RST_ORG!$A$2:$C$54</definedName>
    <definedName name="LIST_SRC_ADD_HL_MARKER">'Список объектов'!$G$32</definedName>
    <definedName name="LIST_SRC_ADD_OBJECT_RANGE">TECH_HORISONTAL!$13:$13</definedName>
    <definedName name="LIST_SRC_ADD_RANGE">TECH_HORISONTAL!$8:$9</definedName>
    <definedName name="LIST_SRC_CALC_AREA">'Список объектов'!$AA$15:$CC$32</definedName>
    <definedName name="LIST_SRC_DELETE_HL_COLUMN_MARKER">'Список объектов'!$E$14</definedName>
    <definedName name="LIST_SRC_HORISONTAL_AREA">'Список объектов'!$F$15:$CD$15</definedName>
    <definedName name="LIST_SRC_NUM_COLUMN_MARKER">'Список объектов'!$F$15</definedName>
    <definedName name="LIST_SRC_OBJECT_DELETE_HL_COLUMN_MARKER">'Список объектов'!$AA$12</definedName>
    <definedName name="LIST_SRC_OBJECT_NUM_COLUMN_MARKER">'Список объектов'!$AB$15</definedName>
    <definedName name="LO_DATA_SOURCE_RANGE">'Список организаций'!$J$15:$J$17</definedName>
    <definedName name="LO_DIFF_FUEL_URL_RANGE">'Список организаций'!$CA$15:$CA$17</definedName>
    <definedName name="LO_EXCLUDE_RANGE">'Список организаций'!$BZ$15:$BZ$17</definedName>
    <definedName name="LO_MO_RANGE">'Список организаций'!$S$15:$S$17</definedName>
    <definedName name="LO_MO_TYPE_RANGE">'Список организаций'!$U$15:$U$17</definedName>
    <definedName name="LO_MR_RANGE">'Список организаций'!$R$15:$R$17</definedName>
    <definedName name="LO_OBJECTS_RANGE">'Список организаций'!$N$15:$N$17</definedName>
    <definedName name="LO_OKTMO_RANGE">'Список организаций'!$T$15:$T$17</definedName>
    <definedName name="LO_STATUS_RANGE">'Список организаций'!$P$15:$P$17</definedName>
    <definedName name="LO_TRANSFER_AGENTS_RANGE">'Список организаций'!$AC$15:$AC$17</definedName>
    <definedName name="LO_VDET_RANGE">'Список организаций'!$L$15:$L$17</definedName>
    <definedName name="LOAD_CONTACTS">Контакты!$G$13:$G$15,Контакты!$G$18:$G$21,Контакты!$G$24:$G$25</definedName>
    <definedName name="LOCAL_LIST_ORG_RANGE">'Список организаций'!$F$16:$M$16</definedName>
    <definedName name="LOGIN">TECHSHEET!$O$1</definedName>
    <definedName name="MASUT_GRADE_LIST">TECHSHEET!$I$10:$I$15</definedName>
    <definedName name="MO_END_DATE">TECHSHEET!$M$20</definedName>
    <definedName name="MO_LIST_10">REESTR_MO!$B$76</definedName>
    <definedName name="MO_LIST_11">REESTR_MO!$B$77:$B$90</definedName>
    <definedName name="MO_LIST_12">REESTR_MO!$B$91:$B$115</definedName>
    <definedName name="MO_LIST_13">REESTR_MO!$B$116:$B$126</definedName>
    <definedName name="MO_LIST_14">REESTR_MO!$B$127:$B$139</definedName>
    <definedName name="MO_LIST_15">REESTR_MO!$B$140:$B$149</definedName>
    <definedName name="MO_LIST_16">REESTR_MO!$B$150:$B$160</definedName>
    <definedName name="MO_LIST_17">REESTR_MO!$B$161:$B$173</definedName>
    <definedName name="MO_LIST_18">REESTR_MO!$B$174:$B$190</definedName>
    <definedName name="MO_LIST_19">REESTR_MO!$B$191:$B$203</definedName>
    <definedName name="MO_LIST_2">REESTR_MO!$B$2:$B$18</definedName>
    <definedName name="MO_LIST_20">REESTR_MO!$B$204:$B$220</definedName>
    <definedName name="MO_LIST_21">REESTR_MO!$B$221:$B$238</definedName>
    <definedName name="MO_LIST_22">REESTR_MO!$B$239:$B$256</definedName>
    <definedName name="MO_LIST_23">REESTR_MO!$B$257:$B$266</definedName>
    <definedName name="MO_LIST_24">REESTR_MO!$B$267:$B$278</definedName>
    <definedName name="MO_LIST_25">REESTR_MO!$B$279:$B$297</definedName>
    <definedName name="MO_LIST_26">REESTR_MO!$B$298:$B$307</definedName>
    <definedName name="MO_LIST_27">REESTR_MO!$B$308:$B$318</definedName>
    <definedName name="MO_LIST_3">REESTR_MO!$B$19:$B$31</definedName>
    <definedName name="MO_LIST_4">REESTR_MO!$B$32:$B$51</definedName>
    <definedName name="MO_LIST_5">REESTR_MO!$B$52:$B$71</definedName>
    <definedName name="MO_LIST_6">REESTR_MO!$B$72</definedName>
    <definedName name="MO_LIST_7">REESTR_MO!$B$73</definedName>
    <definedName name="MO_LIST_8">REESTR_MO!$B$74</definedName>
    <definedName name="MO_LIST_9">REESTR_MO!$B$75</definedName>
    <definedName name="MO_START_DATE">TECHSHEET!$M$19</definedName>
    <definedName name="MONTH_LIST">TECHSHEET!$S$2:$S$13</definedName>
    <definedName name="MR_LIST">REESTR_MO!$E$2:$E$27</definedName>
    <definedName name="MST_SUPPLY_MAX_PRICE">modFuelSupply!$B$339</definedName>
    <definedName name="MST_VOLUME_VALIDATION">modFuelSupply!$B$340</definedName>
    <definedName name="NDS">TECHSHEET!$M$5</definedName>
    <definedName name="NUM_LIST_ORG_COLUMN_MARKER">'Список организаций'!$F$15</definedName>
    <definedName name="OBFUSCATED_PASSWORD">TECHSHEET!$O$6</definedName>
    <definedName name="OKOPF_LIST">PLAN1X_LIST_OKOPF!$A$2:$A$98</definedName>
    <definedName name="OKTMO_VS_TYPE_LIST">REESTR_MO!$C$2:$D$318</definedName>
    <definedName name="ORDER_BY">TECHSHEET!$G$7</definedName>
    <definedName name="ORG_END_DATE">TECHSHEET!$M$12</definedName>
    <definedName name="ORG_START_DATE">TECHSHEET!$M$11</definedName>
    <definedName name="PASSWORD">TECHSHEET!$O$2</definedName>
    <definedName name="PERIOD">TECHSHEET!$M$8</definedName>
    <definedName name="PLAN1X_AGGREGATE_RANGE">PLAN1X_AGGREGATE!$A$2:$J$44</definedName>
    <definedName name="PLAN1X_AUTHORISATION_RANGE">AUTHORISATION!$A$2:$B$2</definedName>
    <definedName name="PLAN1X_FUEL_USAGE_RANGE">PLAN1X_FUEL_USAGE!$A$2:$F$3</definedName>
    <definedName name="PLAN1X_LIST_ORG_RANGE">PLAN1X_LIST_ORG!$A$2:$Q$2</definedName>
    <definedName name="PLAN1X_LIST_SRC_RANGE">PLAN1X_LIST_SRC!$A$2:$AE$15</definedName>
    <definedName name="PLAN1X_LIST_SRC_RANGE_HEADERS">PLAN1X_LIST_SRC!$A$1:$AE$1</definedName>
    <definedName name="PROTECT_MARKER">TECHSHEET!$K$2</definedName>
    <definedName name="PROXY_ADDRESS">Инструкция!$R$104</definedName>
    <definedName name="PROXY_PORT">Инструкция!$R$105</definedName>
    <definedName name="PURCHASE_MIN_PRICE">modFuelSupply!$B$355</definedName>
    <definedName name="PURCHASES_URL_LIST">modFuelSupply!$B$341:$B$354</definedName>
    <definedName name="REGION">TECHSHEET!$A$1:$A$86</definedName>
    <definedName name="REGION_NAME">Контакты!$G$10</definedName>
    <definedName name="RETAIN_PASSWORD">TECHSHEET!$O$4</definedName>
    <definedName name="RST_SRC_SKIP_FILTER_BY_KPP">modFuelSupply!$B$356</definedName>
    <definedName name="SAX_PARSER_FEATURE">TECHSHEET!$K$28</definedName>
    <definedName name="SESSION_ID">TECHSHEET!$O$5</definedName>
    <definedName name="SETTING_NO_ASK_AGAIN">TECHSHEET!$K$36</definedName>
    <definedName name="SETTING_NO_INTEGRITY_VLD">TECHSHEET!$K$34</definedName>
    <definedName name="SETTING_NO_URL_VLD">TECHSHEET!$K$35</definedName>
    <definedName name="SETTING_NO_WARNINGS">TECHSHEET!$K$33</definedName>
    <definedName name="SETTING_SAVE_AS_XLSB">TECHSHEET!$K$32</definedName>
    <definedName name="SHOW_VLD_SETTINGS">'Список организаций'!$N$19</definedName>
    <definedName name="SINGLE_FILE_NAME">Свод!$C$10:$G$10</definedName>
    <definedName name="SUPPLIER_DETERMINING_METHOD_LIST">modFuelSupply!$B$357:$B$391</definedName>
    <definedName name="SUPPLY_FACT">TECHSHEET!$I$31:$I$33</definedName>
    <definedName name="SUPPLY_FUEL_GRADES">TECHSHEET!$I$10:$I$28</definedName>
    <definedName name="SUPPLY_FUEL_TYPES">TECHSHEET!$I$2:$I$4</definedName>
    <definedName name="TOPL_TEMPLATE_MODE">Свод!$H$4</definedName>
    <definedName name="TOPLQX_LIST_SRC_RANGE_HEADERS">SRC_DATA_REGION!$A$1:$AE$1</definedName>
    <definedName name="UpdStatus">Инструкция!$AA$1</definedName>
    <definedName name="USE_DNS_SERVICE">Инструкция!$R$41</definedName>
    <definedName name="USE_PROXY_SETTING">Инструкция!$R$103</definedName>
    <definedName name="VDET_END_DATE">TECHSHEET!$M$16</definedName>
    <definedName name="VDET_START_DATE">TECHSHEET!$M$15</definedName>
    <definedName name="version">Инструкция!$B$3</definedName>
    <definedName name="W1X_TOPL_COMS_DATA_REGION_RANGE">COMS_DATA_REGION!$A$2:$E$2</definedName>
    <definedName name="W1X_TOPL_FUEL_DATA_REGION_RANGE">FUEL_DATA_REGION!$A$2:$AM$2</definedName>
    <definedName name="W1X_TOPL_ORG_DATA_REGION_RANGE">ORG_DATA_REGION!$A$2:$CF$2</definedName>
    <definedName name="W1X_TOPL_SRC_DATA_REGION_RANGE">SRC_DATA_REGION!$A$2:$BD$15</definedName>
    <definedName name="W1X_TOPL_TOTAL_COMS_DATA_REGION_RANGE">TOTAL_COMS_DATA_REGION!$A$2:$D$173</definedName>
    <definedName name="XML_AUTHORISATION_TAG_NAMES">TECHSHEET!$K$23:$K$24</definedName>
    <definedName name="XML_FILE_EGR_BY_ORGN_TAG_NAMES">TECHSHEET!$O$36:$O$39</definedName>
    <definedName name="XML_FILE_STORE_DATA_1_TAG_NAMES">TECHSHEET!$M$36:$M$40</definedName>
    <definedName name="XML_FILE_STORE_DATA_2_TAG_NAMES">TECHSHEET!$M$36:$M$40</definedName>
    <definedName name="XML_FILE_STORE_DATA_3_TAG_NAMES">TECHSHEET!$M$36:$M$40</definedName>
    <definedName name="XML_MR_MO_OKTMO_LIST_TAG_NAMES">TECHSHEET!$O$28:$O$33</definedName>
    <definedName name="XML_ORG_LIST_TAG_NAMES">TECHSHEET!$O$9:$O$24</definedName>
    <definedName name="XML_PLAN1X_AGGREGATE_LIST_TAG_NAMES">TECHSHEET!$E$12:$E$21</definedName>
    <definedName name="XML_PLAN1X_FUEL_USAGE_TAG_NAMES">TECHSHEET!$M$28:$M$33</definedName>
    <definedName name="XML_PLAN1X_HEAT_LIST_ORG_TAG_NAMES">TECHSHEET!$E$24:$E$40</definedName>
    <definedName name="XML_PLAN1X_HEAT_LIST_SRC_TAG_NAMES">TECHSHEET!$E$43:$E$73</definedName>
    <definedName name="XML_PLAN1X_OKOPF_LIST_TAG_NAMES">TECHSHEET!$G$17</definedName>
    <definedName name="XML_PLAN1X_SUBSIDIARY_LIST_TAG_NAMES">TECHSHEET!$G$13</definedName>
    <definedName name="XML_W1X_TOPL_COMS_TAG_NAMES">TECHSHEET!$G$21:$G$25</definedName>
    <definedName name="XML_W1X_TOPL_FUEL_TAG_NAMES">TECHSHEET!$K$43:$K$81</definedName>
    <definedName name="XML_W1X_TOPL_LIST_RST_ORG_TAG_NAMES">TECHSHEET!$G$36:$G$38</definedName>
    <definedName name="XML_W1X_TOPL_ORG_TAG_NAMES">TECHSHEET!$G$43:$G$126</definedName>
    <definedName name="XML_W1X_TOPL_SRC_TAG_NAMES">TECHSHEET!$I$43:$I$98</definedName>
    <definedName name="XML_W1X_TOPL_SUPPLY_PREV_TAG_NAMES">TECHSHEET!$O$43:$O$55</definedName>
    <definedName name="XML_W1X_TOPL_SUPPLY_TAG_NAMES">TECHSHEET!$M$43:$M$140</definedName>
    <definedName name="XML_W1X_TOPL_TOTAL_COMS_TAG_NAMES">TECHSHEET!$G$29:$G$32</definedName>
    <definedName name="XML_WTQ1X_DICTIONARIES_TAG_NAMES">TECHSHEET!$M$23:$M$24</definedName>
    <definedName name="YEAR_LIST">TECHSHEET!$R$2:$R$13</definedName>
    <definedName name="YES_NO">TECHSHEET!$G$2:$G$3</definedName>
  </definedNames>
  <calcPr calcId="125725"/>
</workbook>
</file>

<file path=xl/calcChain.xml><?xml version="1.0" encoding="utf-8"?>
<calcChain xmlns="http://schemas.openxmlformats.org/spreadsheetml/2006/main">
  <c r="V67" i="1106"/>
  <c r="V66"/>
  <c r="W67"/>
  <c r="W66"/>
  <c r="D56"/>
  <c r="W57" s="1"/>
  <c r="DG86"/>
  <c r="DF86"/>
  <c r="DE86"/>
  <c r="DD86"/>
  <c r="CA86"/>
  <c r="BZ86"/>
  <c r="BY86"/>
  <c r="BX86"/>
  <c r="BG86"/>
  <c r="BF86"/>
  <c r="BE86"/>
  <c r="BD86"/>
  <c r="DG85"/>
  <c r="DF85"/>
  <c r="DE85"/>
  <c r="DD85"/>
  <c r="CA85"/>
  <c r="BZ85"/>
  <c r="BY85"/>
  <c r="BX85"/>
  <c r="BG85"/>
  <c r="BF85"/>
  <c r="BE85"/>
  <c r="BD85"/>
  <c r="DG84"/>
  <c r="DG83" s="1"/>
  <c r="DF84"/>
  <c r="DF83" s="1"/>
  <c r="DE84"/>
  <c r="DE83" s="1"/>
  <c r="DD84"/>
  <c r="DD83" s="1"/>
  <c r="CA84"/>
  <c r="CA83" s="1"/>
  <c r="BZ84"/>
  <c r="BZ83" s="1"/>
  <c r="BY84"/>
  <c r="BY83" s="1"/>
  <c r="BX84"/>
  <c r="BX82" s="1"/>
  <c r="BG84"/>
  <c r="BG83" s="1"/>
  <c r="BF84"/>
  <c r="BF83" s="1"/>
  <c r="BE84"/>
  <c r="BE83" s="1"/>
  <c r="BD84"/>
  <c r="BD83" s="1"/>
  <c r="BX83"/>
  <c r="DG82"/>
  <c r="DE82"/>
  <c r="CA82"/>
  <c r="BY82"/>
  <c r="BG82"/>
  <c r="BE82"/>
  <c r="DG81"/>
  <c r="DF81"/>
  <c r="DE81"/>
  <c r="DD81"/>
  <c r="CA81"/>
  <c r="BZ81"/>
  <c r="BY81"/>
  <c r="BX81"/>
  <c r="BG81"/>
  <c r="BF81"/>
  <c r="BE81"/>
  <c r="BD81"/>
  <c r="DG80"/>
  <c r="DF80"/>
  <c r="DE80"/>
  <c r="DD80"/>
  <c r="CA80"/>
  <c r="BZ80"/>
  <c r="BY80"/>
  <c r="BX80"/>
  <c r="BG80"/>
  <c r="BF80"/>
  <c r="BE80"/>
  <c r="BD80"/>
  <c r="DG79"/>
  <c r="DF79"/>
  <c r="DF78" s="1"/>
  <c r="DE79"/>
  <c r="DE78" s="1"/>
  <c r="DD79"/>
  <c r="DD78" s="1"/>
  <c r="CA79"/>
  <c r="BZ79"/>
  <c r="BZ78" s="1"/>
  <c r="BY79"/>
  <c r="BY78" s="1"/>
  <c r="BX79"/>
  <c r="BX78" s="1"/>
  <c r="BG79"/>
  <c r="BF79"/>
  <c r="BF78" s="1"/>
  <c r="BE79"/>
  <c r="BE78" s="1"/>
  <c r="BD79"/>
  <c r="BD78" s="1"/>
  <c r="DG78"/>
  <c r="CA78"/>
  <c r="BG78"/>
  <c r="DG77"/>
  <c r="DF77"/>
  <c r="DE77"/>
  <c r="DD77"/>
  <c r="CA77"/>
  <c r="BZ77"/>
  <c r="BY77"/>
  <c r="BX77"/>
  <c r="BG77"/>
  <c r="BF77"/>
  <c r="BE77"/>
  <c r="BD77"/>
  <c r="DG76"/>
  <c r="DF76"/>
  <c r="DE76"/>
  <c r="DD76"/>
  <c r="CA76"/>
  <c r="BZ76"/>
  <c r="BY76"/>
  <c r="BX76"/>
  <c r="BG76"/>
  <c r="BF76"/>
  <c r="BE76"/>
  <c r="BD76"/>
  <c r="DG75"/>
  <c r="DF75"/>
  <c r="DE75"/>
  <c r="DD75"/>
  <c r="CA75"/>
  <c r="BZ75"/>
  <c r="BY75"/>
  <c r="BX75"/>
  <c r="BG75"/>
  <c r="BF75"/>
  <c r="BE75"/>
  <c r="BD75"/>
  <c r="DG74"/>
  <c r="DG73" s="1"/>
  <c r="DF74"/>
  <c r="DF73" s="1"/>
  <c r="DE74"/>
  <c r="DE73" s="1"/>
  <c r="DD74"/>
  <c r="CA74"/>
  <c r="CA73" s="1"/>
  <c r="BZ74"/>
  <c r="BZ73" s="1"/>
  <c r="BY74"/>
  <c r="BY73" s="1"/>
  <c r="BX74"/>
  <c r="BG74"/>
  <c r="BG73" s="1"/>
  <c r="BF74"/>
  <c r="BF73" s="1"/>
  <c r="BE74"/>
  <c r="BE73" s="1"/>
  <c r="BD74"/>
  <c r="DD73"/>
  <c r="BX73"/>
  <c r="BD73"/>
  <c r="DF72"/>
  <c r="DD72"/>
  <c r="BZ72"/>
  <c r="BX72"/>
  <c r="BF72"/>
  <c r="BD72"/>
  <c r="S71"/>
  <c r="R71"/>
  <c r="Q71"/>
  <c r="P71"/>
  <c r="DG68"/>
  <c r="DF68"/>
  <c r="DE68"/>
  <c r="DD68"/>
  <c r="CA68"/>
  <c r="BZ68"/>
  <c r="BY68"/>
  <c r="BX68"/>
  <c r="BG68"/>
  <c r="BF68"/>
  <c r="BE68"/>
  <c r="BD68"/>
  <c r="Q68"/>
  <c r="P68"/>
  <c r="DG67"/>
  <c r="DF67"/>
  <c r="DE67"/>
  <c r="DD67"/>
  <c r="CA67"/>
  <c r="BZ67"/>
  <c r="BY67"/>
  <c r="BX67"/>
  <c r="BG67"/>
  <c r="BF67"/>
  <c r="BE67"/>
  <c r="BD67"/>
  <c r="S67"/>
  <c r="R67"/>
  <c r="GJ56" s="1"/>
  <c r="Q67"/>
  <c r="P67"/>
  <c r="DG66"/>
  <c r="DG63" s="1"/>
  <c r="DF66"/>
  <c r="DF63" s="1"/>
  <c r="DE66"/>
  <c r="DE63" s="1"/>
  <c r="DD66"/>
  <c r="DD62" s="1"/>
  <c r="CA66"/>
  <c r="CA63" s="1"/>
  <c r="BZ66"/>
  <c r="BZ63" s="1"/>
  <c r="BY66"/>
  <c r="BY63" s="1"/>
  <c r="BX66"/>
  <c r="BX62" s="1"/>
  <c r="BG66"/>
  <c r="BG63" s="1"/>
  <c r="BF66"/>
  <c r="BF63" s="1"/>
  <c r="BE66"/>
  <c r="BE63" s="1"/>
  <c r="BD66"/>
  <c r="BD62" s="1"/>
  <c r="S66"/>
  <c r="R66"/>
  <c r="R62" s="1"/>
  <c r="Q66"/>
  <c r="Q63" s="1"/>
  <c r="P66"/>
  <c r="P63" s="1"/>
  <c r="DG64"/>
  <c r="DG61" s="1"/>
  <c r="DF64"/>
  <c r="DF58" s="1"/>
  <c r="DE64"/>
  <c r="DE61" s="1"/>
  <c r="DD64"/>
  <c r="DD61" s="1"/>
  <c r="CA64"/>
  <c r="CA61" s="1"/>
  <c r="BZ64"/>
  <c r="BZ58" s="1"/>
  <c r="BY64"/>
  <c r="BY61" s="1"/>
  <c r="BX64"/>
  <c r="BX61" s="1"/>
  <c r="BG64"/>
  <c r="BG61" s="1"/>
  <c r="BF64"/>
  <c r="BF58" s="1"/>
  <c r="BE64"/>
  <c r="BE61" s="1"/>
  <c r="BD64"/>
  <c r="BD61" s="1"/>
  <c r="S64"/>
  <c r="R64"/>
  <c r="Q64"/>
  <c r="Q61" s="1"/>
  <c r="P64"/>
  <c r="DD63"/>
  <c r="BX63"/>
  <c r="BD63"/>
  <c r="DG62"/>
  <c r="DE62"/>
  <c r="CA62"/>
  <c r="BY62"/>
  <c r="BG62"/>
  <c r="BE62"/>
  <c r="S62"/>
  <c r="Q62"/>
  <c r="DF61"/>
  <c r="BZ61"/>
  <c r="BF61"/>
  <c r="P61"/>
  <c r="DG60"/>
  <c r="DF60"/>
  <c r="DE60"/>
  <c r="DD60"/>
  <c r="CA60"/>
  <c r="BZ60"/>
  <c r="BY60"/>
  <c r="BX60"/>
  <c r="BG60"/>
  <c r="BF60"/>
  <c r="BE60"/>
  <c r="BD60"/>
  <c r="S60"/>
  <c r="R60"/>
  <c r="Q60"/>
  <c r="P60"/>
  <c r="DG59"/>
  <c r="DF59"/>
  <c r="DE59"/>
  <c r="DD59"/>
  <c r="CA59"/>
  <c r="BZ59"/>
  <c r="BF59"/>
  <c r="DG58"/>
  <c r="DE58"/>
  <c r="CA58"/>
  <c r="BY58"/>
  <c r="BG58"/>
  <c r="BE58"/>
  <c r="DG57"/>
  <c r="BE57"/>
  <c r="GK56"/>
  <c r="GI56"/>
  <c r="GH56"/>
  <c r="M56"/>
  <c r="F56"/>
  <c r="T16" i="1109"/>
  <c r="O16"/>
  <c r="L16"/>
  <c r="K16"/>
  <c r="J16"/>
  <c r="I16"/>
  <c r="H16"/>
  <c r="G16"/>
  <c r="F16"/>
  <c r="R16" s="1"/>
  <c r="Q16"/>
  <c r="N16" i="936" s="1"/>
  <c r="G56" i="1106" s="1"/>
  <c r="U16" i="936"/>
  <c r="P16"/>
  <c r="L56" i="1106" s="1"/>
  <c r="EB140" i="1037"/>
  <c r="EA140"/>
  <c r="DZ140"/>
  <c r="DY140"/>
  <c r="DX140"/>
  <c r="DW140"/>
  <c r="DV140"/>
  <c r="DU140"/>
  <c r="DT140"/>
  <c r="DS140"/>
  <c r="DR140"/>
  <c r="DQ140"/>
  <c r="N131" i="968"/>
  <c r="N130"/>
  <c r="N132"/>
  <c r="N133"/>
  <c r="N134"/>
  <c r="N135"/>
  <c r="N136"/>
  <c r="N137"/>
  <c r="N138"/>
  <c r="N139"/>
  <c r="N140"/>
  <c r="DA216" i="1037"/>
  <c r="CZ216"/>
  <c r="CX216"/>
  <c r="DA215"/>
  <c r="CZ215" s="1"/>
  <c r="CW215" s="1"/>
  <c r="CV215" s="1"/>
  <c r="CX215"/>
  <c r="DA214"/>
  <c r="CZ214" s="1"/>
  <c r="CW214" s="1"/>
  <c r="CV214" s="1"/>
  <c r="CX214"/>
  <c r="DA213"/>
  <c r="CZ213" s="1"/>
  <c r="CW213" s="1"/>
  <c r="CV213" s="1"/>
  <c r="CG205"/>
  <c r="CG193"/>
  <c r="CG192"/>
  <c r="CG191"/>
  <c r="CG179"/>
  <c r="CJ205"/>
  <c r="CF205"/>
  <c r="CD205"/>
  <c r="CK205"/>
  <c r="AP205"/>
  <c r="CJ204"/>
  <c r="CF204"/>
  <c r="CD204"/>
  <c r="CK204" s="1"/>
  <c r="AP204"/>
  <c r="CJ203"/>
  <c r="CF203"/>
  <c r="CD203"/>
  <c r="CK203" s="1"/>
  <c r="AP203"/>
  <c r="DO202"/>
  <c r="DL202"/>
  <c r="CI202"/>
  <c r="CG202" s="1"/>
  <c r="AC202"/>
  <c r="CJ201"/>
  <c r="CF201"/>
  <c r="CD201"/>
  <c r="CK201"/>
  <c r="AP201"/>
  <c r="CJ200"/>
  <c r="CF200"/>
  <c r="CD200"/>
  <c r="CK200" s="1"/>
  <c r="AP200"/>
  <c r="CJ199"/>
  <c r="CJ198" s="1"/>
  <c r="CF199"/>
  <c r="CD199"/>
  <c r="CK199" s="1"/>
  <c r="AP199"/>
  <c r="DO198"/>
  <c r="DL198"/>
  <c r="CI198"/>
  <c r="CF198"/>
  <c r="AC198"/>
  <c r="CJ197"/>
  <c r="CF197"/>
  <c r="CD197"/>
  <c r="CK197" s="1"/>
  <c r="AP197"/>
  <c r="CJ196"/>
  <c r="CF196"/>
  <c r="CD196"/>
  <c r="CK196" s="1"/>
  <c r="AP196"/>
  <c r="CJ195"/>
  <c r="CF195"/>
  <c r="CD195"/>
  <c r="CK195" s="1"/>
  <c r="AP195"/>
  <c r="DO194"/>
  <c r="DL194"/>
  <c r="CI194"/>
  <c r="CE194"/>
  <c r="AC194"/>
  <c r="CJ193"/>
  <c r="CF193"/>
  <c r="CD193"/>
  <c r="CK193" s="1"/>
  <c r="AP193"/>
  <c r="CJ192"/>
  <c r="CF192"/>
  <c r="CD192"/>
  <c r="CK192" s="1"/>
  <c r="AP192"/>
  <c r="CJ191"/>
  <c r="CF191"/>
  <c r="CD191"/>
  <c r="CK191" s="1"/>
  <c r="AP191"/>
  <c r="DO190"/>
  <c r="DL190"/>
  <c r="CI190"/>
  <c r="CG190"/>
  <c r="AC190"/>
  <c r="AP188"/>
  <c r="AP187"/>
  <c r="AP186"/>
  <c r="AP185"/>
  <c r="AP184"/>
  <c r="AP183"/>
  <c r="AP182"/>
  <c r="DK181"/>
  <c r="DM181"/>
  <c r="AP181"/>
  <c r="CJ179"/>
  <c r="CF179"/>
  <c r="CD179"/>
  <c r="CK179" s="1"/>
  <c r="AP179"/>
  <c r="CJ177"/>
  <c r="CF177"/>
  <c r="CD177"/>
  <c r="CK177" s="1"/>
  <c r="AP177"/>
  <c r="CJ175"/>
  <c r="CF175"/>
  <c r="CD175"/>
  <c r="CK175" s="1"/>
  <c r="AP175"/>
  <c r="DJ172"/>
  <c r="DK172"/>
  <c r="DM172" s="1"/>
  <c r="CJ172"/>
  <c r="CG172"/>
  <c r="CF172"/>
  <c r="CD172"/>
  <c r="CK172" s="1"/>
  <c r="AP172"/>
  <c r="AP170"/>
  <c r="AP169"/>
  <c r="AP168"/>
  <c r="AP167"/>
  <c r="AP166"/>
  <c r="AP165"/>
  <c r="AP164"/>
  <c r="AP163"/>
  <c r="AP161"/>
  <c r="CJ153"/>
  <c r="CF153"/>
  <c r="CD153"/>
  <c r="CK153" s="1"/>
  <c r="AP153"/>
  <c r="CJ152"/>
  <c r="CF152"/>
  <c r="CD152"/>
  <c r="CK152" s="1"/>
  <c r="AP152"/>
  <c r="CJ151"/>
  <c r="CF151"/>
  <c r="CD151"/>
  <c r="CK151"/>
  <c r="AP151"/>
  <c r="DO150"/>
  <c r="DL150"/>
  <c r="CI150"/>
  <c r="CD150" s="1"/>
  <c r="AC150"/>
  <c r="DO146"/>
  <c r="DJ146"/>
  <c r="DK146" s="1"/>
  <c r="DM146" s="1"/>
  <c r="CJ146"/>
  <c r="CG146"/>
  <c r="CF146"/>
  <c r="CD146"/>
  <c r="CK146" s="1"/>
  <c r="AP146"/>
  <c r="CG201"/>
  <c r="CG204"/>
  <c r="CG175"/>
  <c r="CG199"/>
  <c r="CG196"/>
  <c r="CG153"/>
  <c r="CG200"/>
  <c r="CG203"/>
  <c r="CG197"/>
  <c r="CG195"/>
  <c r="CG177"/>
  <c r="CG151"/>
  <c r="CG152"/>
  <c r="F46" i="1118"/>
  <c r="F52"/>
  <c r="DJ13" i="1127"/>
  <c r="DI13"/>
  <c r="BG104" i="1037"/>
  <c r="BG99" s="1"/>
  <c r="BG114"/>
  <c r="BG113" s="1"/>
  <c r="BG119"/>
  <c r="BG118" s="1"/>
  <c r="BG124"/>
  <c r="BG123" s="1"/>
  <c r="DK13" i="1127"/>
  <c r="F8"/>
  <c r="GE48" i="1118"/>
  <c r="GD48"/>
  <c r="GC48"/>
  <c r="GB48"/>
  <c r="GA48"/>
  <c r="FZ48"/>
  <c r="FY48"/>
  <c r="FX48"/>
  <c r="FW48"/>
  <c r="FV48"/>
  <c r="FU48"/>
  <c r="FT48"/>
  <c r="FS48"/>
  <c r="FR48"/>
  <c r="FQ48"/>
  <c r="FP48"/>
  <c r="FO48"/>
  <c r="FN48"/>
  <c r="FM48"/>
  <c r="FL48"/>
  <c r="FK48"/>
  <c r="FJ48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S48"/>
  <c r="R48"/>
  <c r="Q48"/>
  <c r="P48"/>
  <c r="GA47"/>
  <c r="FZ47"/>
  <c r="FY47"/>
  <c r="FX47"/>
  <c r="FW47"/>
  <c r="FV47"/>
  <c r="FU47"/>
  <c r="FT47"/>
  <c r="FS47"/>
  <c r="FR47"/>
  <c r="FQ47"/>
  <c r="FP47"/>
  <c r="FO47"/>
  <c r="FN47"/>
  <c r="FM47"/>
  <c r="FL47"/>
  <c r="FK47"/>
  <c r="FJ47"/>
  <c r="FI47"/>
  <c r="FH47"/>
  <c r="FG47"/>
  <c r="FF47"/>
  <c r="FE47"/>
  <c r="FD47"/>
  <c r="FC47"/>
  <c r="FB47"/>
  <c r="FA47"/>
  <c r="EZ47"/>
  <c r="EY47"/>
  <c r="EX47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S47"/>
  <c r="R47"/>
  <c r="Q47"/>
  <c r="P47"/>
  <c r="GA46"/>
  <c r="FZ46"/>
  <c r="FY46"/>
  <c r="FX46"/>
  <c r="FW46"/>
  <c r="FV46"/>
  <c r="FU46"/>
  <c r="FT46"/>
  <c r="FS46"/>
  <c r="FR46"/>
  <c r="FQ46"/>
  <c r="FP46"/>
  <c r="FO46"/>
  <c r="FN46"/>
  <c r="FM46"/>
  <c r="FL46"/>
  <c r="FK46"/>
  <c r="FJ46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S46"/>
  <c r="R46"/>
  <c r="Q46"/>
  <c r="P46"/>
  <c r="U46"/>
  <c r="V46"/>
  <c r="W46"/>
  <c r="U47"/>
  <c r="V47"/>
  <c r="W47"/>
  <c r="U48"/>
  <c r="V48"/>
  <c r="W48"/>
  <c r="T48"/>
  <c r="T47"/>
  <c r="T46"/>
  <c r="BF50" i="1037"/>
  <c r="BE50"/>
  <c r="BD50"/>
  <c r="BF49"/>
  <c r="BE49"/>
  <c r="BD49"/>
  <c r="BF48"/>
  <c r="BF46"/>
  <c r="BE48"/>
  <c r="BE47"/>
  <c r="BD48"/>
  <c r="BD46"/>
  <c r="BF45"/>
  <c r="BE45"/>
  <c r="BD45"/>
  <c r="BF44"/>
  <c r="BE44"/>
  <c r="BD44"/>
  <c r="BF43"/>
  <c r="BF42"/>
  <c r="BE43"/>
  <c r="BE41"/>
  <c r="BD43"/>
  <c r="BD42"/>
  <c r="BF40"/>
  <c r="BE40"/>
  <c r="BD40"/>
  <c r="BF39"/>
  <c r="BE39"/>
  <c r="BD39"/>
  <c r="BF38"/>
  <c r="BF37"/>
  <c r="BE38"/>
  <c r="BE37"/>
  <c r="BD38"/>
  <c r="BD36"/>
  <c r="BF32"/>
  <c r="BE32"/>
  <c r="BD32"/>
  <c r="BF31"/>
  <c r="BE31"/>
  <c r="BD31"/>
  <c r="BF30"/>
  <c r="BF26"/>
  <c r="BE30"/>
  <c r="BE27"/>
  <c r="BD30"/>
  <c r="BD26"/>
  <c r="BF28"/>
  <c r="BE28"/>
  <c r="BE25" s="1"/>
  <c r="BD28"/>
  <c r="BD25" s="1"/>
  <c r="BG50"/>
  <c r="BG49"/>
  <c r="BG48"/>
  <c r="BG47" s="1"/>
  <c r="BG45"/>
  <c r="BG44"/>
  <c r="BG43"/>
  <c r="BG41" s="1"/>
  <c r="BG40"/>
  <c r="BG39"/>
  <c r="BG38"/>
  <c r="BG37" s="1"/>
  <c r="BG32"/>
  <c r="BG31"/>
  <c r="BG30"/>
  <c r="BG27" s="1"/>
  <c r="BG28"/>
  <c r="BG22" s="1"/>
  <c r="BG21"/>
  <c r="BF21"/>
  <c r="BE21"/>
  <c r="BW125"/>
  <c r="BS125"/>
  <c r="BO125"/>
  <c r="BK125"/>
  <c r="BW120"/>
  <c r="BS120"/>
  <c r="BO120"/>
  <c r="BK120"/>
  <c r="BW115"/>
  <c r="BW107" s="1"/>
  <c r="BS115"/>
  <c r="BO115"/>
  <c r="BO107" s="1"/>
  <c r="BK115"/>
  <c r="BK107" s="1"/>
  <c r="BW106"/>
  <c r="BW102" s="1"/>
  <c r="BS106"/>
  <c r="BO106"/>
  <c r="BK106"/>
  <c r="BK103" s="1"/>
  <c r="BW101"/>
  <c r="BS101"/>
  <c r="BO101"/>
  <c r="BK101"/>
  <c r="BW100"/>
  <c r="BS100"/>
  <c r="BO100"/>
  <c r="BK100"/>
  <c r="N129" i="968"/>
  <c r="DD50" i="1037"/>
  <c r="DD49"/>
  <c r="DD48"/>
  <c r="DD47"/>
  <c r="DD45"/>
  <c r="DD44"/>
  <c r="DD43"/>
  <c r="DD41"/>
  <c r="DD40"/>
  <c r="DD39"/>
  <c r="DD38"/>
  <c r="DD32"/>
  <c r="DD31"/>
  <c r="DD30"/>
  <c r="DD26" s="1"/>
  <c r="DD28"/>
  <c r="BX50"/>
  <c r="BX49"/>
  <c r="BX48"/>
  <c r="BX46" s="1"/>
  <c r="BX45"/>
  <c r="BX44"/>
  <c r="BX43"/>
  <c r="BX41" s="1"/>
  <c r="BX40"/>
  <c r="BX39"/>
  <c r="BX38"/>
  <c r="BX37" s="1"/>
  <c r="BX32"/>
  <c r="BX31"/>
  <c r="BX30"/>
  <c r="BX27" s="1"/>
  <c r="BX28"/>
  <c r="BX22" s="1"/>
  <c r="P28"/>
  <c r="P25" s="1"/>
  <c r="P30"/>
  <c r="P26" s="1"/>
  <c r="P31"/>
  <c r="P32"/>
  <c r="P35"/>
  <c r="DE21"/>
  <c r="BY21"/>
  <c r="Q21"/>
  <c r="DE28"/>
  <c r="DE22" s="1"/>
  <c r="DE30"/>
  <c r="DE27" s="1"/>
  <c r="DE31"/>
  <c r="DE32"/>
  <c r="DE38"/>
  <c r="DE37" s="1"/>
  <c r="DE39"/>
  <c r="DE40"/>
  <c r="DE43"/>
  <c r="DE44"/>
  <c r="DE45"/>
  <c r="DE48"/>
  <c r="DE49"/>
  <c r="DE50"/>
  <c r="BY28"/>
  <c r="BY25" s="1"/>
  <c r="BY30"/>
  <c r="BY27" s="1"/>
  <c r="BY31"/>
  <c r="BY32"/>
  <c r="BY38"/>
  <c r="BY36" s="1"/>
  <c r="BY39"/>
  <c r="BY40"/>
  <c r="BY43"/>
  <c r="BY42" s="1"/>
  <c r="BY44"/>
  <c r="BY45"/>
  <c r="BY48"/>
  <c r="BY49"/>
  <c r="BY50"/>
  <c r="Q28"/>
  <c r="Q24" s="1"/>
  <c r="Q30"/>
  <c r="Q27" s="1"/>
  <c r="Q31"/>
  <c r="Q32"/>
  <c r="Q35"/>
  <c r="P4"/>
  <c r="U4"/>
  <c r="Q8"/>
  <c r="R8"/>
  <c r="F20"/>
  <c r="GH20"/>
  <c r="GI20"/>
  <c r="GJ20"/>
  <c r="GK20"/>
  <c r="R21"/>
  <c r="S21"/>
  <c r="BZ21"/>
  <c r="CA21"/>
  <c r="DF21"/>
  <c r="DG21"/>
  <c r="N22"/>
  <c r="N23"/>
  <c r="N24"/>
  <c r="N25"/>
  <c r="N26"/>
  <c r="N27"/>
  <c r="N28"/>
  <c r="R28"/>
  <c r="R24" s="1"/>
  <c r="S28"/>
  <c r="S25" s="1"/>
  <c r="BZ28"/>
  <c r="BZ23" s="1"/>
  <c r="CA28"/>
  <c r="CA24" s="1"/>
  <c r="DF28"/>
  <c r="DF25" s="1"/>
  <c r="DG28"/>
  <c r="N29"/>
  <c r="N30"/>
  <c r="R30"/>
  <c r="R27" s="1"/>
  <c r="S30"/>
  <c r="S26" s="1"/>
  <c r="BZ30"/>
  <c r="BZ27" s="1"/>
  <c r="CA30"/>
  <c r="CA26" s="1"/>
  <c r="DF30"/>
  <c r="DF27" s="1"/>
  <c r="DG30"/>
  <c r="DG27" s="1"/>
  <c r="N31"/>
  <c r="R31"/>
  <c r="S31"/>
  <c r="BZ31"/>
  <c r="CA31"/>
  <c r="DF31"/>
  <c r="DG31"/>
  <c r="N32"/>
  <c r="R32"/>
  <c r="S32"/>
  <c r="BZ32"/>
  <c r="CA32"/>
  <c r="DF32"/>
  <c r="DG32"/>
  <c r="N33"/>
  <c r="N34"/>
  <c r="N35"/>
  <c r="R35"/>
  <c r="S35"/>
  <c r="N36"/>
  <c r="N37"/>
  <c r="N38"/>
  <c r="BZ38"/>
  <c r="BZ36" s="1"/>
  <c r="CA38"/>
  <c r="CA36" s="1"/>
  <c r="DF38"/>
  <c r="DF37" s="1"/>
  <c r="DG38"/>
  <c r="DG37" s="1"/>
  <c r="N39"/>
  <c r="BZ39"/>
  <c r="CA39"/>
  <c r="DF39"/>
  <c r="DG39"/>
  <c r="N40"/>
  <c r="BZ40"/>
  <c r="CA40"/>
  <c r="DF40"/>
  <c r="DG40"/>
  <c r="N41"/>
  <c r="N42"/>
  <c r="N43"/>
  <c r="BZ43"/>
  <c r="BZ41" s="1"/>
  <c r="CA43"/>
  <c r="CA41" s="1"/>
  <c r="DF43"/>
  <c r="DF41" s="1"/>
  <c r="DG43"/>
  <c r="DG42" s="1"/>
  <c r="N44"/>
  <c r="BZ44"/>
  <c r="CA44"/>
  <c r="DF44"/>
  <c r="DG44"/>
  <c r="N45"/>
  <c r="BZ45"/>
  <c r="CA45"/>
  <c r="DF45"/>
  <c r="DG45"/>
  <c r="N46"/>
  <c r="N47"/>
  <c r="N48"/>
  <c r="BZ48"/>
  <c r="BZ47" s="1"/>
  <c r="CA48"/>
  <c r="CA47" s="1"/>
  <c r="DF48"/>
  <c r="DF47" s="1"/>
  <c r="DG48"/>
  <c r="DG46" s="1"/>
  <c r="N49"/>
  <c r="BZ49"/>
  <c r="CA49"/>
  <c r="DF49"/>
  <c r="DG49"/>
  <c r="N50"/>
  <c r="BZ50"/>
  <c r="CA50"/>
  <c r="DF50"/>
  <c r="DG50"/>
  <c r="N51"/>
  <c r="N52"/>
  <c r="N53"/>
  <c r="N54"/>
  <c r="N55"/>
  <c r="K58"/>
  <c r="L58"/>
  <c r="L60" s="1"/>
  <c r="M58"/>
  <c r="M84" s="1"/>
  <c r="M87" s="1"/>
  <c r="N58"/>
  <c r="N92"/>
  <c r="N89" s="1"/>
  <c r="P58"/>
  <c r="Q58"/>
  <c r="Q60" s="1"/>
  <c r="R58"/>
  <c r="R74" s="1"/>
  <c r="R77" s="1"/>
  <c r="S58"/>
  <c r="S92" s="1"/>
  <c r="S89" s="1"/>
  <c r="M61"/>
  <c r="R61"/>
  <c r="M62"/>
  <c r="R62"/>
  <c r="K67"/>
  <c r="K64"/>
  <c r="L67"/>
  <c r="L63"/>
  <c r="M67"/>
  <c r="M64"/>
  <c r="P67"/>
  <c r="P64"/>
  <c r="Q67"/>
  <c r="Q64"/>
  <c r="R67"/>
  <c r="K68"/>
  <c r="L68"/>
  <c r="P68"/>
  <c r="Q68"/>
  <c r="M76"/>
  <c r="R76"/>
  <c r="M81"/>
  <c r="R81"/>
  <c r="M86"/>
  <c r="R86"/>
  <c r="N88"/>
  <c r="S88"/>
  <c r="D96"/>
  <c r="CA97" s="1"/>
  <c r="F96"/>
  <c r="GH96"/>
  <c r="GI96"/>
  <c r="GJ96"/>
  <c r="GK96"/>
  <c r="N98"/>
  <c r="N99"/>
  <c r="N100"/>
  <c r="AY100"/>
  <c r="BC100"/>
  <c r="CE100"/>
  <c r="CI100"/>
  <c r="CM100"/>
  <c r="CQ100"/>
  <c r="CU100"/>
  <c r="CY100"/>
  <c r="DC100"/>
  <c r="DK100"/>
  <c r="DO100"/>
  <c r="DS100"/>
  <c r="DW100"/>
  <c r="EA100"/>
  <c r="EE100"/>
  <c r="EI100"/>
  <c r="EM100"/>
  <c r="EQ100"/>
  <c r="FC100"/>
  <c r="FG100"/>
  <c r="FK100"/>
  <c r="FO100"/>
  <c r="FS100"/>
  <c r="FW100"/>
  <c r="GA100"/>
  <c r="GE100"/>
  <c r="N101"/>
  <c r="AY101"/>
  <c r="BC101"/>
  <c r="CE101"/>
  <c r="CI101"/>
  <c r="CM101"/>
  <c r="CQ101"/>
  <c r="CU101"/>
  <c r="CY101"/>
  <c r="DC101"/>
  <c r="DK101"/>
  <c r="DO101"/>
  <c r="DS101"/>
  <c r="DW101"/>
  <c r="EA101"/>
  <c r="EE101"/>
  <c r="EI101"/>
  <c r="EM101"/>
  <c r="EQ101"/>
  <c r="FC101"/>
  <c r="FG101"/>
  <c r="FK101"/>
  <c r="FO101"/>
  <c r="FS101"/>
  <c r="FW101"/>
  <c r="GA101"/>
  <c r="GE101"/>
  <c r="N102"/>
  <c r="N103"/>
  <c r="N104"/>
  <c r="S104"/>
  <c r="S101"/>
  <c r="CA104"/>
  <c r="CA100"/>
  <c r="DG104"/>
  <c r="DG98"/>
  <c r="N105"/>
  <c r="N106"/>
  <c r="W106"/>
  <c r="W102"/>
  <c r="AA106"/>
  <c r="AE106"/>
  <c r="AE102" s="1"/>
  <c r="AI106"/>
  <c r="AI102" s="1"/>
  <c r="AM106"/>
  <c r="AM103" s="1"/>
  <c r="AQ106"/>
  <c r="AU106"/>
  <c r="AU102" s="1"/>
  <c r="AY106"/>
  <c r="AY102" s="1"/>
  <c r="BC106"/>
  <c r="CE106"/>
  <c r="CI106"/>
  <c r="CI102" s="1"/>
  <c r="CM106"/>
  <c r="CM102" s="1"/>
  <c r="CQ106"/>
  <c r="CQ103" s="1"/>
  <c r="CU106"/>
  <c r="CY106"/>
  <c r="CY103" s="1"/>
  <c r="DC106"/>
  <c r="DC103" s="1"/>
  <c r="DK106"/>
  <c r="DK102" s="1"/>
  <c r="DO106"/>
  <c r="DO102" s="1"/>
  <c r="DS106"/>
  <c r="DS102" s="1"/>
  <c r="DW106"/>
  <c r="DW103" s="1"/>
  <c r="EA106"/>
  <c r="EA103" s="1"/>
  <c r="EE106"/>
  <c r="EE103" s="1"/>
  <c r="EI106"/>
  <c r="EI103" s="1"/>
  <c r="EM106"/>
  <c r="EM103" s="1"/>
  <c r="EQ106"/>
  <c r="EQ103" s="1"/>
  <c r="FC106"/>
  <c r="FC102" s="1"/>
  <c r="FG106"/>
  <c r="FG103" s="1"/>
  <c r="FK106"/>
  <c r="FK102" s="1"/>
  <c r="FO106"/>
  <c r="FO102" s="1"/>
  <c r="FS106"/>
  <c r="FS103" s="1"/>
  <c r="FW106"/>
  <c r="FW102" s="1"/>
  <c r="GA106"/>
  <c r="GA103" s="1"/>
  <c r="GE106"/>
  <c r="GE102" s="1"/>
  <c r="N107"/>
  <c r="W107"/>
  <c r="AA107"/>
  <c r="AE107"/>
  <c r="AI107"/>
  <c r="AM107"/>
  <c r="AQ107"/>
  <c r="AU107"/>
  <c r="N108"/>
  <c r="N109"/>
  <c r="N110"/>
  <c r="N111"/>
  <c r="S111"/>
  <c r="N112"/>
  <c r="N113"/>
  <c r="N114"/>
  <c r="CA114"/>
  <c r="DG114"/>
  <c r="DG113"/>
  <c r="N115"/>
  <c r="AY115"/>
  <c r="BC115"/>
  <c r="CE115"/>
  <c r="CI115"/>
  <c r="CM115"/>
  <c r="CQ115"/>
  <c r="CU115"/>
  <c r="CY115"/>
  <c r="DC115"/>
  <c r="DK115"/>
  <c r="DO115"/>
  <c r="DS115"/>
  <c r="DW115"/>
  <c r="EA115"/>
  <c r="EE115"/>
  <c r="EI115"/>
  <c r="EM115"/>
  <c r="EQ115"/>
  <c r="FC115"/>
  <c r="FG115"/>
  <c r="FK115"/>
  <c r="FO115"/>
  <c r="FS115"/>
  <c r="FW115"/>
  <c r="GA115"/>
  <c r="GE115"/>
  <c r="N116"/>
  <c r="N117"/>
  <c r="N118"/>
  <c r="N119"/>
  <c r="CA119"/>
  <c r="CA117" s="1"/>
  <c r="DG119"/>
  <c r="DG117" s="1"/>
  <c r="N120"/>
  <c r="AY120"/>
  <c r="BC120"/>
  <c r="CE120"/>
  <c r="CI120"/>
  <c r="CM120"/>
  <c r="CQ120"/>
  <c r="CU120"/>
  <c r="CY120"/>
  <c r="DC120"/>
  <c r="DK120"/>
  <c r="DO120"/>
  <c r="DS120"/>
  <c r="DW120"/>
  <c r="EA120"/>
  <c r="EE120"/>
  <c r="EI120"/>
  <c r="EM120"/>
  <c r="EQ120"/>
  <c r="FC120"/>
  <c r="FG120"/>
  <c r="FK120"/>
  <c r="FO120"/>
  <c r="FS120"/>
  <c r="FW120"/>
  <c r="GA120"/>
  <c r="GE120"/>
  <c r="N121"/>
  <c r="N122"/>
  <c r="N123"/>
  <c r="N124"/>
  <c r="CA124"/>
  <c r="CA122"/>
  <c r="DG124"/>
  <c r="DG122"/>
  <c r="N125"/>
  <c r="AY125"/>
  <c r="BC125"/>
  <c r="CE125"/>
  <c r="CI125"/>
  <c r="CM125"/>
  <c r="CQ125"/>
  <c r="CU125"/>
  <c r="CY125"/>
  <c r="DC125"/>
  <c r="DK125"/>
  <c r="DO125"/>
  <c r="DS125"/>
  <c r="DW125"/>
  <c r="EA125"/>
  <c r="EE125"/>
  <c r="EI125"/>
  <c r="EM125"/>
  <c r="EQ125"/>
  <c r="FC125"/>
  <c r="FG125"/>
  <c r="FK125"/>
  <c r="FO125"/>
  <c r="FS125"/>
  <c r="FW125"/>
  <c r="GA125"/>
  <c r="GE125"/>
  <c r="N126"/>
  <c r="N127"/>
  <c r="EU127"/>
  <c r="EY127"/>
  <c r="N128"/>
  <c r="N129"/>
  <c r="N130"/>
  <c r="N131"/>
  <c r="M2" i="968"/>
  <c r="M8"/>
  <c r="M20" s="1"/>
  <c r="H43"/>
  <c r="J43"/>
  <c r="L43"/>
  <c r="N43"/>
  <c r="H44"/>
  <c r="J44"/>
  <c r="L44"/>
  <c r="N44"/>
  <c r="H45"/>
  <c r="J45"/>
  <c r="L45"/>
  <c r="N45"/>
  <c r="H46"/>
  <c r="J46"/>
  <c r="L46"/>
  <c r="N46"/>
  <c r="H47"/>
  <c r="J47"/>
  <c r="L47"/>
  <c r="N47"/>
  <c r="H48"/>
  <c r="J48"/>
  <c r="L48"/>
  <c r="N48"/>
  <c r="H49"/>
  <c r="J49"/>
  <c r="L49"/>
  <c r="N49"/>
  <c r="H50"/>
  <c r="J50"/>
  <c r="L50"/>
  <c r="N50"/>
  <c r="H51"/>
  <c r="J51"/>
  <c r="L51"/>
  <c r="N51"/>
  <c r="H52"/>
  <c r="J52"/>
  <c r="L52"/>
  <c r="N52"/>
  <c r="H53"/>
  <c r="J53"/>
  <c r="L53"/>
  <c r="N53"/>
  <c r="H54"/>
  <c r="J54"/>
  <c r="L54"/>
  <c r="N54"/>
  <c r="H55"/>
  <c r="J55"/>
  <c r="L55"/>
  <c r="N55"/>
  <c r="H56"/>
  <c r="J56"/>
  <c r="L56"/>
  <c r="N56"/>
  <c r="H57"/>
  <c r="J57"/>
  <c r="L57"/>
  <c r="N57"/>
  <c r="H58"/>
  <c r="J58"/>
  <c r="L58"/>
  <c r="N58"/>
  <c r="H59"/>
  <c r="J59"/>
  <c r="L59"/>
  <c r="N59"/>
  <c r="H60"/>
  <c r="J60"/>
  <c r="L60"/>
  <c r="N60"/>
  <c r="H61"/>
  <c r="J61"/>
  <c r="L61"/>
  <c r="N61"/>
  <c r="H62"/>
  <c r="J62"/>
  <c r="L62"/>
  <c r="N62"/>
  <c r="H63"/>
  <c r="J63"/>
  <c r="L63"/>
  <c r="N63"/>
  <c r="H64"/>
  <c r="J64"/>
  <c r="L64"/>
  <c r="N64"/>
  <c r="H65"/>
  <c r="J65"/>
  <c r="L65"/>
  <c r="N65"/>
  <c r="H66"/>
  <c r="J66"/>
  <c r="L66"/>
  <c r="N66"/>
  <c r="H67"/>
  <c r="J67"/>
  <c r="L67"/>
  <c r="N67"/>
  <c r="H68"/>
  <c r="J68"/>
  <c r="L68"/>
  <c r="N68"/>
  <c r="H69"/>
  <c r="J69"/>
  <c r="L69"/>
  <c r="N69"/>
  <c r="H70"/>
  <c r="J70"/>
  <c r="L70"/>
  <c r="N70"/>
  <c r="H71"/>
  <c r="J71"/>
  <c r="L71"/>
  <c r="N71"/>
  <c r="H72"/>
  <c r="J72"/>
  <c r="L72"/>
  <c r="N72"/>
  <c r="H73"/>
  <c r="J73"/>
  <c r="L73"/>
  <c r="N73"/>
  <c r="H74"/>
  <c r="J74"/>
  <c r="L74"/>
  <c r="N74"/>
  <c r="H75"/>
  <c r="J75"/>
  <c r="L75"/>
  <c r="N75"/>
  <c r="H76"/>
  <c r="J76"/>
  <c r="L76"/>
  <c r="N76"/>
  <c r="H77"/>
  <c r="J77"/>
  <c r="L77"/>
  <c r="N77"/>
  <c r="H78"/>
  <c r="J78"/>
  <c r="L78"/>
  <c r="N78"/>
  <c r="H79"/>
  <c r="J79"/>
  <c r="L79"/>
  <c r="N79"/>
  <c r="H80"/>
  <c r="J80"/>
  <c r="L80"/>
  <c r="N80"/>
  <c r="H81"/>
  <c r="J81"/>
  <c r="L81"/>
  <c r="N81"/>
  <c r="H82"/>
  <c r="J82"/>
  <c r="N82"/>
  <c r="H83"/>
  <c r="J83"/>
  <c r="N83"/>
  <c r="H84"/>
  <c r="J84"/>
  <c r="N84"/>
  <c r="H85"/>
  <c r="J85"/>
  <c r="N85"/>
  <c r="H86"/>
  <c r="J86"/>
  <c r="N86"/>
  <c r="H87"/>
  <c r="J87"/>
  <c r="N87"/>
  <c r="H88"/>
  <c r="J88"/>
  <c r="N88"/>
  <c r="H89"/>
  <c r="J89"/>
  <c r="N89"/>
  <c r="H90"/>
  <c r="J90"/>
  <c r="N90"/>
  <c r="H91"/>
  <c r="J91"/>
  <c r="N91"/>
  <c r="H92"/>
  <c r="J92"/>
  <c r="N92"/>
  <c r="H93"/>
  <c r="J93"/>
  <c r="N93"/>
  <c r="H94"/>
  <c r="J94"/>
  <c r="N94"/>
  <c r="H95"/>
  <c r="J95"/>
  <c r="N95"/>
  <c r="H96"/>
  <c r="J96"/>
  <c r="N96"/>
  <c r="H97"/>
  <c r="J97"/>
  <c r="N97"/>
  <c r="H98"/>
  <c r="J98"/>
  <c r="N98"/>
  <c r="H99"/>
  <c r="N99"/>
  <c r="H100"/>
  <c r="N100"/>
  <c r="H101"/>
  <c r="N101"/>
  <c r="H102"/>
  <c r="N102"/>
  <c r="H103"/>
  <c r="N103"/>
  <c r="H104"/>
  <c r="N104"/>
  <c r="H105"/>
  <c r="N105"/>
  <c r="H106"/>
  <c r="N106"/>
  <c r="H107"/>
  <c r="N107"/>
  <c r="H108"/>
  <c r="N108"/>
  <c r="H109"/>
  <c r="N109"/>
  <c r="H110"/>
  <c r="N110"/>
  <c r="H111"/>
  <c r="N111"/>
  <c r="H112"/>
  <c r="N112"/>
  <c r="H113"/>
  <c r="N113"/>
  <c r="H114"/>
  <c r="N114"/>
  <c r="H115"/>
  <c r="N115"/>
  <c r="H116"/>
  <c r="N116"/>
  <c r="H117"/>
  <c r="N117"/>
  <c r="H118"/>
  <c r="N118"/>
  <c r="H119"/>
  <c r="N119"/>
  <c r="H120"/>
  <c r="N120"/>
  <c r="H121"/>
  <c r="N121"/>
  <c r="H122"/>
  <c r="N122"/>
  <c r="H123"/>
  <c r="N123"/>
  <c r="H124"/>
  <c r="N124"/>
  <c r="H125"/>
  <c r="N125"/>
  <c r="H126"/>
  <c r="N126"/>
  <c r="N127"/>
  <c r="N128"/>
  <c r="A454"/>
  <c r="C454"/>
  <c r="A455"/>
  <c r="C455"/>
  <c r="A456"/>
  <c r="C456"/>
  <c r="A457"/>
  <c r="C457"/>
  <c r="A458"/>
  <c r="C458"/>
  <c r="A459"/>
  <c r="C459"/>
  <c r="A460"/>
  <c r="C460"/>
  <c r="A461"/>
  <c r="C461"/>
  <c r="A462"/>
  <c r="C462"/>
  <c r="A463"/>
  <c r="C463"/>
  <c r="A464"/>
  <c r="C464"/>
  <c r="A465"/>
  <c r="C465"/>
  <c r="A466"/>
  <c r="C466"/>
  <c r="A467"/>
  <c r="C467"/>
  <c r="A468"/>
  <c r="C468"/>
  <c r="A469"/>
  <c r="C469"/>
  <c r="A470"/>
  <c r="C470"/>
  <c r="A471"/>
  <c r="C471"/>
  <c r="A472"/>
  <c r="C472"/>
  <c r="A473"/>
  <c r="C473"/>
  <c r="A474"/>
  <c r="C474"/>
  <c r="A475"/>
  <c r="C475"/>
  <c r="A476"/>
  <c r="C476"/>
  <c r="A477"/>
  <c r="C477"/>
  <c r="A478"/>
  <c r="C478"/>
  <c r="A479"/>
  <c r="C479"/>
  <c r="A480"/>
  <c r="C480"/>
  <c r="A481"/>
  <c r="C481"/>
  <c r="A482"/>
  <c r="C482"/>
  <c r="A483"/>
  <c r="C483"/>
  <c r="A484"/>
  <c r="C484"/>
  <c r="A485"/>
  <c r="C485"/>
  <c r="A486"/>
  <c r="C486"/>
  <c r="A487"/>
  <c r="C487"/>
  <c r="A488"/>
  <c r="C488"/>
  <c r="A489"/>
  <c r="C489"/>
  <c r="A490"/>
  <c r="C490"/>
  <c r="A491"/>
  <c r="C491"/>
  <c r="A492"/>
  <c r="C492"/>
  <c r="A493"/>
  <c r="C493"/>
  <c r="A494"/>
  <c r="C494"/>
  <c r="A495"/>
  <c r="C495"/>
  <c r="A496"/>
  <c r="C496"/>
  <c r="A497"/>
  <c r="C497"/>
  <c r="A498"/>
  <c r="C498"/>
  <c r="A499"/>
  <c r="C499"/>
  <c r="A500"/>
  <c r="C500"/>
  <c r="A501"/>
  <c r="C501"/>
  <c r="A502"/>
  <c r="C502"/>
  <c r="A503"/>
  <c r="C503"/>
  <c r="A504"/>
  <c r="C504"/>
  <c r="A505"/>
  <c r="C505"/>
  <c r="A506"/>
  <c r="C506"/>
  <c r="A507"/>
  <c r="C507"/>
  <c r="A508"/>
  <c r="C508"/>
  <c r="A509"/>
  <c r="C509"/>
  <c r="A510"/>
  <c r="C510"/>
  <c r="A511"/>
  <c r="C511"/>
  <c r="A512"/>
  <c r="C512"/>
  <c r="A513"/>
  <c r="C513"/>
  <c r="A514"/>
  <c r="C514"/>
  <c r="A515"/>
  <c r="C515"/>
  <c r="A516"/>
  <c r="C516"/>
  <c r="A517"/>
  <c r="C517"/>
  <c r="A518"/>
  <c r="C518"/>
  <c r="A519"/>
  <c r="C519"/>
  <c r="A520"/>
  <c r="C520"/>
  <c r="A521"/>
  <c r="C521"/>
  <c r="A522"/>
  <c r="C522"/>
  <c r="A523"/>
  <c r="C523"/>
  <c r="A524"/>
  <c r="C524"/>
  <c r="A525"/>
  <c r="C525"/>
  <c r="A526"/>
  <c r="C526"/>
  <c r="A527"/>
  <c r="C527"/>
  <c r="A528"/>
  <c r="C528"/>
  <c r="A529"/>
  <c r="C529"/>
  <c r="A530"/>
  <c r="C530"/>
  <c r="A531"/>
  <c r="C531"/>
  <c r="A532"/>
  <c r="C532"/>
  <c r="A533"/>
  <c r="C533"/>
  <c r="A534"/>
  <c r="C534"/>
  <c r="A535"/>
  <c r="C535"/>
  <c r="A536"/>
  <c r="C536"/>
  <c r="A537"/>
  <c r="C537"/>
  <c r="A538"/>
  <c r="C538"/>
  <c r="A539"/>
  <c r="C539"/>
  <c r="A540"/>
  <c r="C540"/>
  <c r="A541"/>
  <c r="C541"/>
  <c r="A542"/>
  <c r="C542"/>
  <c r="A543"/>
  <c r="C543"/>
  <c r="A544"/>
  <c r="C544"/>
  <c r="A545"/>
  <c r="C545"/>
  <c r="A546"/>
  <c r="C546"/>
  <c r="A547"/>
  <c r="C547"/>
  <c r="A548"/>
  <c r="C548"/>
  <c r="A549"/>
  <c r="C549"/>
  <c r="A550"/>
  <c r="C550"/>
  <c r="A551"/>
  <c r="C551"/>
  <c r="A552"/>
  <c r="C552"/>
  <c r="A553"/>
  <c r="C553"/>
  <c r="A554"/>
  <c r="C554"/>
  <c r="A555"/>
  <c r="C555"/>
  <c r="A556"/>
  <c r="C556"/>
  <c r="A557"/>
  <c r="C557"/>
  <c r="A558"/>
  <c r="C558"/>
  <c r="A559"/>
  <c r="C559"/>
  <c r="A560"/>
  <c r="C560"/>
  <c r="A561"/>
  <c r="C561"/>
  <c r="A562"/>
  <c r="C562"/>
  <c r="A563"/>
  <c r="C563"/>
  <c r="A564"/>
  <c r="C564"/>
  <c r="A565"/>
  <c r="C565"/>
  <c r="A566"/>
  <c r="C566"/>
  <c r="A567"/>
  <c r="C567"/>
  <c r="A568"/>
  <c r="C568"/>
  <c r="A569"/>
  <c r="C569"/>
  <c r="A570"/>
  <c r="C570"/>
  <c r="A571"/>
  <c r="C571"/>
  <c r="A572"/>
  <c r="C572"/>
  <c r="A573"/>
  <c r="C573"/>
  <c r="A574"/>
  <c r="C574"/>
  <c r="A575"/>
  <c r="C575"/>
  <c r="A576"/>
  <c r="C576"/>
  <c r="A577"/>
  <c r="C577"/>
  <c r="A578"/>
  <c r="C578"/>
  <c r="A579"/>
  <c r="C579"/>
  <c r="A580"/>
  <c r="C580"/>
  <c r="A581"/>
  <c r="C581"/>
  <c r="A582"/>
  <c r="C582"/>
  <c r="A583"/>
  <c r="C583"/>
  <c r="A584"/>
  <c r="C584"/>
  <c r="A585"/>
  <c r="C585"/>
  <c r="A586"/>
  <c r="C586"/>
  <c r="A587"/>
  <c r="C587"/>
  <c r="A588"/>
  <c r="C588"/>
  <c r="A589"/>
  <c r="C589"/>
  <c r="A590"/>
  <c r="C590"/>
  <c r="A591"/>
  <c r="C591"/>
  <c r="A592"/>
  <c r="C592"/>
  <c r="A593"/>
  <c r="C593"/>
  <c r="A594"/>
  <c r="C594"/>
  <c r="A595"/>
  <c r="C595"/>
  <c r="A596"/>
  <c r="C596"/>
  <c r="A597"/>
  <c r="C597"/>
  <c r="A598"/>
  <c r="C598"/>
  <c r="A599"/>
  <c r="C599"/>
  <c r="A600"/>
  <c r="C600"/>
  <c r="A601"/>
  <c r="C601"/>
  <c r="A602"/>
  <c r="C602"/>
  <c r="A603"/>
  <c r="C603"/>
  <c r="A604"/>
  <c r="C604"/>
  <c r="A605"/>
  <c r="C605"/>
  <c r="A606"/>
  <c r="C606"/>
  <c r="A607"/>
  <c r="C607"/>
  <c r="A608"/>
  <c r="C608"/>
  <c r="A609"/>
  <c r="C609"/>
  <c r="A610"/>
  <c r="C610"/>
  <c r="A611"/>
  <c r="C611"/>
  <c r="A612"/>
  <c r="C612"/>
  <c r="A613"/>
  <c r="C613"/>
  <c r="A614"/>
  <c r="C614"/>
  <c r="A615"/>
  <c r="C615"/>
  <c r="A616"/>
  <c r="C616"/>
  <c r="A617"/>
  <c r="C617"/>
  <c r="A618"/>
  <c r="C618"/>
  <c r="A619"/>
  <c r="C619"/>
  <c r="A620"/>
  <c r="C620"/>
  <c r="A621"/>
  <c r="C621"/>
  <c r="A622"/>
  <c r="C622"/>
  <c r="A623"/>
  <c r="C623"/>
  <c r="A624"/>
  <c r="C624"/>
  <c r="A625"/>
  <c r="C625"/>
  <c r="A626"/>
  <c r="C626"/>
  <c r="A627"/>
  <c r="C627"/>
  <c r="A628"/>
  <c r="C628"/>
  <c r="A629"/>
  <c r="C629"/>
  <c r="A630"/>
  <c r="C630"/>
  <c r="A631"/>
  <c r="C631"/>
  <c r="A632"/>
  <c r="C632"/>
  <c r="A633"/>
  <c r="C633"/>
  <c r="A634"/>
  <c r="C634"/>
  <c r="A635"/>
  <c r="C635"/>
  <c r="A636"/>
  <c r="C636"/>
  <c r="A637"/>
  <c r="C637"/>
  <c r="A644"/>
  <c r="C644"/>
  <c r="A645"/>
  <c r="C645"/>
  <c r="A646"/>
  <c r="C646"/>
  <c r="A647"/>
  <c r="C647"/>
  <c r="A648"/>
  <c r="C648"/>
  <c r="A649"/>
  <c r="C649"/>
  <c r="A650"/>
  <c r="C650"/>
  <c r="A651"/>
  <c r="C651"/>
  <c r="A652"/>
  <c r="C652"/>
  <c r="A653"/>
  <c r="C653"/>
  <c r="A654"/>
  <c r="C654"/>
  <c r="A655"/>
  <c r="C655"/>
  <c r="A656"/>
  <c r="C656"/>
  <c r="A657"/>
  <c r="C657"/>
  <c r="A658"/>
  <c r="C658"/>
  <c r="A659"/>
  <c r="C659"/>
  <c r="A660"/>
  <c r="C660"/>
  <c r="A661"/>
  <c r="C661"/>
  <c r="A662"/>
  <c r="C662"/>
  <c r="A663"/>
  <c r="C663"/>
  <c r="A664"/>
  <c r="C664"/>
  <c r="A665"/>
  <c r="C665"/>
  <c r="A666"/>
  <c r="C666"/>
  <c r="A667"/>
  <c r="C667"/>
  <c r="A668"/>
  <c r="C668"/>
  <c r="A669"/>
  <c r="C669"/>
  <c r="A670"/>
  <c r="C670"/>
  <c r="A671"/>
  <c r="C671"/>
  <c r="A672"/>
  <c r="C672"/>
  <c r="A673"/>
  <c r="C673"/>
  <c r="A674"/>
  <c r="C674"/>
  <c r="A675"/>
  <c r="C675"/>
  <c r="A676"/>
  <c r="C676"/>
  <c r="A677"/>
  <c r="C677"/>
  <c r="A678"/>
  <c r="C678"/>
  <c r="A679"/>
  <c r="C679"/>
  <c r="A680"/>
  <c r="C680"/>
  <c r="A681"/>
  <c r="C681"/>
  <c r="A682"/>
  <c r="C682"/>
  <c r="A683"/>
  <c r="C683"/>
  <c r="A684"/>
  <c r="C684"/>
  <c r="A685"/>
  <c r="C685"/>
  <c r="A686"/>
  <c r="C686"/>
  <c r="A687"/>
  <c r="C687"/>
  <c r="A688"/>
  <c r="C688"/>
  <c r="A689"/>
  <c r="C689"/>
  <c r="A690"/>
  <c r="C690"/>
  <c r="A691"/>
  <c r="C691"/>
  <c r="A692"/>
  <c r="C692"/>
  <c r="A693"/>
  <c r="C693"/>
  <c r="A694"/>
  <c r="C694"/>
  <c r="A695"/>
  <c r="C695"/>
  <c r="A696"/>
  <c r="C696"/>
  <c r="A697"/>
  <c r="C697"/>
  <c r="A698"/>
  <c r="C698"/>
  <c r="A699"/>
  <c r="C699"/>
  <c r="A700"/>
  <c r="C700"/>
  <c r="A701"/>
  <c r="C701"/>
  <c r="A702"/>
  <c r="C702"/>
  <c r="A703"/>
  <c r="C703"/>
  <c r="A704"/>
  <c r="C704"/>
  <c r="A705"/>
  <c r="C705"/>
  <c r="A706"/>
  <c r="C706"/>
  <c r="A707"/>
  <c r="C707"/>
  <c r="A708"/>
  <c r="C708"/>
  <c r="A709"/>
  <c r="C709"/>
  <c r="A710"/>
  <c r="C710"/>
  <c r="A711"/>
  <c r="C711"/>
  <c r="A712"/>
  <c r="C712"/>
  <c r="A713"/>
  <c r="C713"/>
  <c r="A714"/>
  <c r="C714"/>
  <c r="A715"/>
  <c r="C715"/>
  <c r="A716"/>
  <c r="C716"/>
  <c r="A717"/>
  <c r="C717"/>
  <c r="A718"/>
  <c r="C718"/>
  <c r="A719"/>
  <c r="C719"/>
  <c r="A720"/>
  <c r="C720"/>
  <c r="A721"/>
  <c r="C721"/>
  <c r="A722"/>
  <c r="C722"/>
  <c r="A723"/>
  <c r="C723"/>
  <c r="A724"/>
  <c r="C724"/>
  <c r="A725"/>
  <c r="C725"/>
  <c r="A726"/>
  <c r="C726"/>
  <c r="A727"/>
  <c r="C727"/>
  <c r="A728"/>
  <c r="C728"/>
  <c r="A729"/>
  <c r="C729"/>
  <c r="A730"/>
  <c r="C730"/>
  <c r="A731"/>
  <c r="C731"/>
  <c r="A732"/>
  <c r="C732"/>
  <c r="A733"/>
  <c r="C733"/>
  <c r="A734"/>
  <c r="C734"/>
  <c r="A735"/>
  <c r="C735"/>
  <c r="A736"/>
  <c r="C736"/>
  <c r="A737"/>
  <c r="C737"/>
  <c r="A738"/>
  <c r="C738"/>
  <c r="A739"/>
  <c r="C739"/>
  <c r="A740"/>
  <c r="C740"/>
  <c r="A741"/>
  <c r="C741"/>
  <c r="A742"/>
  <c r="C742"/>
  <c r="A743"/>
  <c r="C743"/>
  <c r="A744"/>
  <c r="C744"/>
  <c r="A745"/>
  <c r="C745"/>
  <c r="A746"/>
  <c r="C746"/>
  <c r="A747"/>
  <c r="C747"/>
  <c r="A748"/>
  <c r="C748"/>
  <c r="A749"/>
  <c r="C749"/>
  <c r="A750"/>
  <c r="C750"/>
  <c r="A751"/>
  <c r="C751"/>
  <c r="A752"/>
  <c r="C752"/>
  <c r="A753"/>
  <c r="C753"/>
  <c r="A754"/>
  <c r="C754"/>
  <c r="A761"/>
  <c r="C761"/>
  <c r="A762"/>
  <c r="C762"/>
  <c r="A763"/>
  <c r="C763"/>
  <c r="A764"/>
  <c r="C764"/>
  <c r="A765"/>
  <c r="C765"/>
  <c r="A766"/>
  <c r="C766"/>
  <c r="A767"/>
  <c r="C767"/>
  <c r="A768"/>
  <c r="C768"/>
  <c r="A769"/>
  <c r="C769"/>
  <c r="A770"/>
  <c r="C770"/>
  <c r="A771"/>
  <c r="C771"/>
  <c r="A772"/>
  <c r="C772"/>
  <c r="A773"/>
  <c r="C773"/>
  <c r="A774"/>
  <c r="C774"/>
  <c r="A775"/>
  <c r="C775"/>
  <c r="A776"/>
  <c r="C776"/>
  <c r="A777"/>
  <c r="C777"/>
  <c r="A778"/>
  <c r="C778"/>
  <c r="A779"/>
  <c r="C779"/>
  <c r="A780"/>
  <c r="C780"/>
  <c r="A781"/>
  <c r="C781"/>
  <c r="A782"/>
  <c r="C782"/>
  <c r="A783"/>
  <c r="C783"/>
  <c r="A784"/>
  <c r="C784"/>
  <c r="A785"/>
  <c r="C785"/>
  <c r="A786"/>
  <c r="C786"/>
  <c r="A787"/>
  <c r="C787"/>
  <c r="A788"/>
  <c r="C788"/>
  <c r="A789"/>
  <c r="C789"/>
  <c r="A790"/>
  <c r="C790"/>
  <c r="A791"/>
  <c r="C791"/>
  <c r="A792"/>
  <c r="C792"/>
  <c r="A793"/>
  <c r="C793"/>
  <c r="A794"/>
  <c r="C794"/>
  <c r="A795"/>
  <c r="C795"/>
  <c r="A796"/>
  <c r="C796"/>
  <c r="A797"/>
  <c r="C797"/>
  <c r="A798"/>
  <c r="C798"/>
  <c r="A799"/>
  <c r="C799"/>
  <c r="A800"/>
  <c r="C800"/>
  <c r="A801"/>
  <c r="C801"/>
  <c r="A802"/>
  <c r="C802"/>
  <c r="A803"/>
  <c r="C803"/>
  <c r="A804"/>
  <c r="C804"/>
  <c r="A805"/>
  <c r="C805"/>
  <c r="A806"/>
  <c r="C806"/>
  <c r="A807"/>
  <c r="C807"/>
  <c r="A808"/>
  <c r="C808"/>
  <c r="A809"/>
  <c r="C809"/>
  <c r="A810"/>
  <c r="C810"/>
  <c r="A811"/>
  <c r="C811"/>
  <c r="A812"/>
  <c r="C812"/>
  <c r="A813"/>
  <c r="C813"/>
  <c r="A814"/>
  <c r="C814"/>
  <c r="A815"/>
  <c r="C815"/>
  <c r="A816"/>
  <c r="C816"/>
  <c r="A817"/>
  <c r="C817"/>
  <c r="A818"/>
  <c r="C818"/>
  <c r="A819"/>
  <c r="C819"/>
  <c r="A820"/>
  <c r="C820"/>
  <c r="A821"/>
  <c r="C821"/>
  <c r="A822"/>
  <c r="C822"/>
  <c r="A823"/>
  <c r="C823"/>
  <c r="A824"/>
  <c r="C824"/>
  <c r="A825"/>
  <c r="C825"/>
  <c r="A826"/>
  <c r="C826"/>
  <c r="A827"/>
  <c r="C827"/>
  <c r="A828"/>
  <c r="C828"/>
  <c r="A829"/>
  <c r="C829"/>
  <c r="A830"/>
  <c r="C830"/>
  <c r="A837"/>
  <c r="C837"/>
  <c r="A838"/>
  <c r="C838"/>
  <c r="A839"/>
  <c r="C839"/>
  <c r="A840"/>
  <c r="C840"/>
  <c r="A841"/>
  <c r="C841"/>
  <c r="A842"/>
  <c r="C842"/>
  <c r="A843"/>
  <c r="C843"/>
  <c r="A844"/>
  <c r="C844"/>
  <c r="A845"/>
  <c r="C845"/>
  <c r="A846"/>
  <c r="C846"/>
  <c r="A847"/>
  <c r="C847"/>
  <c r="A848"/>
  <c r="C848"/>
  <c r="A849"/>
  <c r="C849"/>
  <c r="A850"/>
  <c r="C850"/>
  <c r="A851"/>
  <c r="C851"/>
  <c r="A852"/>
  <c r="C852"/>
  <c r="A853"/>
  <c r="C853"/>
  <c r="A854"/>
  <c r="C854"/>
  <c r="A855"/>
  <c r="C855"/>
  <c r="A856"/>
  <c r="C856"/>
  <c r="A857"/>
  <c r="C857"/>
  <c r="A858"/>
  <c r="C858"/>
  <c r="A859"/>
  <c r="C859"/>
  <c r="A860"/>
  <c r="C860"/>
  <c r="A861"/>
  <c r="C861"/>
  <c r="A862"/>
  <c r="C862"/>
  <c r="A863"/>
  <c r="C863"/>
  <c r="A864"/>
  <c r="C864"/>
  <c r="A865"/>
  <c r="C865"/>
  <c r="A866"/>
  <c r="C866"/>
  <c r="A867"/>
  <c r="C867"/>
  <c r="A868"/>
  <c r="C868"/>
  <c r="A869"/>
  <c r="C869"/>
  <c r="A870"/>
  <c r="C870"/>
  <c r="A871"/>
  <c r="C871"/>
  <c r="A872"/>
  <c r="C872"/>
  <c r="A879"/>
  <c r="C879"/>
  <c r="A880"/>
  <c r="C880"/>
  <c r="A881"/>
  <c r="C881"/>
  <c r="A882"/>
  <c r="C882"/>
  <c r="A883"/>
  <c r="C883"/>
  <c r="A884"/>
  <c r="C884"/>
  <c r="A885"/>
  <c r="C885"/>
  <c r="A886"/>
  <c r="C886"/>
  <c r="A887"/>
  <c r="C887"/>
  <c r="A888"/>
  <c r="C888"/>
  <c r="A889"/>
  <c r="C889"/>
  <c r="A890"/>
  <c r="C890"/>
  <c r="A891"/>
  <c r="C891"/>
  <c r="A892"/>
  <c r="C892"/>
  <c r="A893"/>
  <c r="C893"/>
  <c r="A894"/>
  <c r="C894"/>
  <c r="A895"/>
  <c r="C895"/>
  <c r="A896"/>
  <c r="C896"/>
  <c r="A897"/>
  <c r="C897"/>
  <c r="A898"/>
  <c r="C898"/>
  <c r="A899"/>
  <c r="C899"/>
  <c r="A900"/>
  <c r="C900"/>
  <c r="A901"/>
  <c r="C901"/>
  <c r="A902"/>
  <c r="C902"/>
  <c r="A903"/>
  <c r="C903"/>
  <c r="A904"/>
  <c r="C904"/>
  <c r="A905"/>
  <c r="C905"/>
  <c r="A906"/>
  <c r="C906"/>
  <c r="A907"/>
  <c r="C907"/>
  <c r="A908"/>
  <c r="C908"/>
  <c r="A909"/>
  <c r="C909"/>
  <c r="A910"/>
  <c r="C910"/>
  <c r="A911"/>
  <c r="C911"/>
  <c r="A912"/>
  <c r="C912"/>
  <c r="A913"/>
  <c r="C913"/>
  <c r="A914"/>
  <c r="C914"/>
  <c r="A921"/>
  <c r="C921"/>
  <c r="A922"/>
  <c r="C922"/>
  <c r="A923"/>
  <c r="C923"/>
  <c r="A924"/>
  <c r="C924"/>
  <c r="A925"/>
  <c r="C925"/>
  <c r="A926"/>
  <c r="C926"/>
  <c r="A927"/>
  <c r="C927"/>
  <c r="A928"/>
  <c r="C928"/>
  <c r="A929"/>
  <c r="C929"/>
  <c r="A930"/>
  <c r="C930"/>
  <c r="A931"/>
  <c r="C931"/>
  <c r="A932"/>
  <c r="C932"/>
  <c r="A933"/>
  <c r="C933"/>
  <c r="A934"/>
  <c r="C934"/>
  <c r="A935"/>
  <c r="C935"/>
  <c r="A936"/>
  <c r="C936"/>
  <c r="A937"/>
  <c r="C937"/>
  <c r="A938"/>
  <c r="C938"/>
  <c r="A939"/>
  <c r="C939"/>
  <c r="A940"/>
  <c r="C940"/>
  <c r="A941"/>
  <c r="C941"/>
  <c r="A942"/>
  <c r="C942"/>
  <c r="A943"/>
  <c r="C943"/>
  <c r="A944"/>
  <c r="C944"/>
  <c r="A945"/>
  <c r="C945"/>
  <c r="A946"/>
  <c r="C946"/>
  <c r="A947"/>
  <c r="C947"/>
  <c r="A948"/>
  <c r="C948"/>
  <c r="A949"/>
  <c r="C949"/>
  <c r="A950"/>
  <c r="C950"/>
  <c r="A951"/>
  <c r="C951"/>
  <c r="A952"/>
  <c r="C952"/>
  <c r="A953"/>
  <c r="C953"/>
  <c r="A954"/>
  <c r="C954"/>
  <c r="A955"/>
  <c r="C955"/>
  <c r="A956"/>
  <c r="C956"/>
  <c r="A963"/>
  <c r="C963"/>
  <c r="A964"/>
  <c r="C964"/>
  <c r="A965"/>
  <c r="C965"/>
  <c r="A966"/>
  <c r="C966"/>
  <c r="A967"/>
  <c r="C967"/>
  <c r="A968"/>
  <c r="C968"/>
  <c r="A969"/>
  <c r="C969"/>
  <c r="A970"/>
  <c r="C970"/>
  <c r="A971"/>
  <c r="C971"/>
  <c r="A972"/>
  <c r="C972"/>
  <c r="A973"/>
  <c r="C973"/>
  <c r="A974"/>
  <c r="C974"/>
  <c r="A975"/>
  <c r="C975"/>
  <c r="A976"/>
  <c r="C976"/>
  <c r="A977"/>
  <c r="C977"/>
  <c r="A978"/>
  <c r="C978"/>
  <c r="A979"/>
  <c r="C979"/>
  <c r="A980"/>
  <c r="C980"/>
  <c r="A981"/>
  <c r="C981"/>
  <c r="A982"/>
  <c r="C982"/>
  <c r="A983"/>
  <c r="C983"/>
  <c r="A984"/>
  <c r="C984"/>
  <c r="A985"/>
  <c r="C985"/>
  <c r="A986"/>
  <c r="C986"/>
  <c r="A987"/>
  <c r="C987"/>
  <c r="A988"/>
  <c r="C988"/>
  <c r="B6" i="1034"/>
  <c r="N11" i="1106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F48"/>
  <c r="F4" i="1118"/>
  <c r="F5"/>
  <c r="B5" i="1091"/>
  <c r="S24" i="1037"/>
  <c r="Q26"/>
  <c r="BY26"/>
  <c r="DD22"/>
  <c r="BX26"/>
  <c r="DD24"/>
  <c r="P63"/>
  <c r="DG100"/>
  <c r="BD47"/>
  <c r="BF23"/>
  <c r="BF25"/>
  <c r="BF36"/>
  <c r="BG117"/>
  <c r="CA42"/>
  <c r="DE26"/>
  <c r="S27"/>
  <c r="BY37"/>
  <c r="W103"/>
  <c r="L62"/>
  <c r="L69"/>
  <c r="DG101"/>
  <c r="DG99"/>
  <c r="P60"/>
  <c r="P62"/>
  <c r="P69" s="1"/>
  <c r="P71"/>
  <c r="CU102"/>
  <c r="CU103"/>
  <c r="BZ42"/>
  <c r="BS102"/>
  <c r="BS103"/>
  <c r="BS107"/>
  <c r="BW103"/>
  <c r="BG36"/>
  <c r="BE42"/>
  <c r="AM102"/>
  <c r="AQ102"/>
  <c r="AQ103"/>
  <c r="DF36"/>
  <c r="BD41"/>
  <c r="R26"/>
  <c r="BY47"/>
  <c r="BY46"/>
  <c r="DO103"/>
  <c r="BC103"/>
  <c r="BC102"/>
  <c r="DG22"/>
  <c r="DG23"/>
  <c r="Q25"/>
  <c r="BX24"/>
  <c r="DE42"/>
  <c r="DE41"/>
  <c r="Q62"/>
  <c r="Q69" s="1"/>
  <c r="BG42"/>
  <c r="BE36"/>
  <c r="CA37"/>
  <c r="DD36"/>
  <c r="DD37"/>
  <c r="DG25"/>
  <c r="DG24"/>
  <c r="BF22"/>
  <c r="BF24"/>
  <c r="R63"/>
  <c r="R64"/>
  <c r="DF24"/>
  <c r="EA102"/>
  <c r="DG47"/>
  <c r="DF26"/>
  <c r="CA112"/>
  <c r="CA113"/>
  <c r="CE102"/>
  <c r="CE103"/>
  <c r="K62"/>
  <c r="K69" s="1"/>
  <c r="K60"/>
  <c r="K71"/>
  <c r="CA98"/>
  <c r="CA99"/>
  <c r="AA103"/>
  <c r="AA102"/>
  <c r="DD23"/>
  <c r="DD25"/>
  <c r="DE47"/>
  <c r="DE46"/>
  <c r="M15" i="968"/>
  <c r="FC103" i="1037"/>
  <c r="EE97"/>
  <c r="EE99" s="1"/>
  <c r="DG97"/>
  <c r="BF41"/>
  <c r="BX42"/>
  <c r="DF46"/>
  <c r="BG26"/>
  <c r="DG41"/>
  <c r="CI103"/>
  <c r="BO97"/>
  <c r="BO99" s="1"/>
  <c r="BY22"/>
  <c r="DE25"/>
  <c r="CH193"/>
  <c r="CH201"/>
  <c r="CH150"/>
  <c r="FG97"/>
  <c r="FG99" s="1"/>
  <c r="CM97"/>
  <c r="CM99" s="1"/>
  <c r="CA27"/>
  <c r="DE23"/>
  <c r="DG112"/>
  <c r="CG198"/>
  <c r="DJ150"/>
  <c r="BW97"/>
  <c r="BW113" s="1"/>
  <c r="BW116" s="1"/>
  <c r="EM97"/>
  <c r="EM113" s="1"/>
  <c r="EM116" s="1"/>
  <c r="AU103"/>
  <c r="BD22"/>
  <c r="CG150"/>
  <c r="AY97"/>
  <c r="AY118" s="1"/>
  <c r="AY121" s="1"/>
  <c r="CF150"/>
  <c r="FC97"/>
  <c r="FC99" s="1"/>
  <c r="EQ97"/>
  <c r="EQ99" s="1"/>
  <c r="FW97"/>
  <c r="FW99" s="1"/>
  <c r="CA118"/>
  <c r="BD37"/>
  <c r="CH194"/>
  <c r="CA106"/>
  <c r="CA103" s="1"/>
  <c r="CE150"/>
  <c r="CC150"/>
  <c r="CU97"/>
  <c r="CU123" s="1"/>
  <c r="CU126" s="1"/>
  <c r="EU97"/>
  <c r="EU131" s="1"/>
  <c r="EU128" s="1"/>
  <c r="DK97"/>
  <c r="DK99" s="1"/>
  <c r="CE97"/>
  <c r="CE123" s="1"/>
  <c r="CE126" s="1"/>
  <c r="CQ97"/>
  <c r="CQ118" s="1"/>
  <c r="CQ121" s="1"/>
  <c r="CH204"/>
  <c r="CY102"/>
  <c r="DF22"/>
  <c r="R25"/>
  <c r="DF42"/>
  <c r="EM102"/>
  <c r="BG112"/>
  <c r="DS103"/>
  <c r="BD27"/>
  <c r="DE24"/>
  <c r="CA23"/>
  <c r="EI102"/>
  <c r="DG118"/>
  <c r="BY41"/>
  <c r="CA46"/>
  <c r="BF47"/>
  <c r="R84"/>
  <c r="R87" s="1"/>
  <c r="CH198"/>
  <c r="CE190"/>
  <c r="CH205"/>
  <c r="CH153"/>
  <c r="BG97"/>
  <c r="DO97"/>
  <c r="DO118" s="1"/>
  <c r="DO121" s="1"/>
  <c r="DW97"/>
  <c r="DW123" s="1"/>
  <c r="DW126" s="1"/>
  <c r="CY97"/>
  <c r="CY113" s="1"/>
  <c r="CY116" s="1"/>
  <c r="EI97"/>
  <c r="EI118" s="1"/>
  <c r="EI121" s="1"/>
  <c r="DF23"/>
  <c r="P27"/>
  <c r="BD24"/>
  <c r="M63"/>
  <c r="DD27"/>
  <c r="DG36"/>
  <c r="BX47"/>
  <c r="CE198"/>
  <c r="CE107"/>
  <c r="CI107"/>
  <c r="CD190"/>
  <c r="CH196"/>
  <c r="DC107"/>
  <c r="DG123"/>
  <c r="FO103"/>
  <c r="DK103"/>
  <c r="CQ102"/>
  <c r="CA123"/>
  <c r="CA101"/>
  <c r="AI103"/>
  <c r="EQ102"/>
  <c r="BC107"/>
  <c r="CH195"/>
  <c r="GE107"/>
  <c r="CC202"/>
  <c r="DE36"/>
  <c r="BG106"/>
  <c r="BG102" s="1"/>
  <c r="CD202"/>
  <c r="CF202"/>
  <c r="CE202"/>
  <c r="CH191"/>
  <c r="CJ202"/>
  <c r="DG106"/>
  <c r="DG103" s="1"/>
  <c r="DG125"/>
  <c r="FG107"/>
  <c r="EI107"/>
  <c r="DS107"/>
  <c r="CA120"/>
  <c r="AY107"/>
  <c r="S107"/>
  <c r="M68"/>
  <c r="CJ194"/>
  <c r="CH197"/>
  <c r="M79"/>
  <c r="M82" s="1"/>
  <c r="BY23"/>
  <c r="BX36"/>
  <c r="Q63"/>
  <c r="BF27"/>
  <c r="BG98"/>
  <c r="GE103"/>
  <c r="AY103"/>
  <c r="R79"/>
  <c r="R82" s="1"/>
  <c r="CM107"/>
  <c r="EE102"/>
  <c r="R68"/>
  <c r="CH192"/>
  <c r="FS102"/>
  <c r="BZ22"/>
  <c r="DW102"/>
  <c r="BG46"/>
  <c r="BO102"/>
  <c r="BE22"/>
  <c r="BG100"/>
  <c r="BG122"/>
  <c r="BE24"/>
  <c r="BX23"/>
  <c r="GA107"/>
  <c r="FK107"/>
  <c r="EM107"/>
  <c r="DW107"/>
  <c r="FO107"/>
  <c r="EQ107"/>
  <c r="FG102"/>
  <c r="BZ37"/>
  <c r="BG120"/>
  <c r="CH146"/>
  <c r="CH151"/>
  <c r="CH175"/>
  <c r="CH177"/>
  <c r="CH202"/>
  <c r="BG115"/>
  <c r="BZ25"/>
  <c r="DG120"/>
  <c r="BO103"/>
  <c r="BE23"/>
  <c r="BG101"/>
  <c r="R60"/>
  <c r="FS107"/>
  <c r="FC107"/>
  <c r="EE107"/>
  <c r="DO107"/>
  <c r="CU107"/>
  <c r="CA115"/>
  <c r="P24"/>
  <c r="BZ24"/>
  <c r="S106"/>
  <c r="S102" s="1"/>
  <c r="AE103"/>
  <c r="M74"/>
  <c r="M77" s="1"/>
  <c r="K63"/>
  <c r="BK102"/>
  <c r="DC102"/>
  <c r="BG24"/>
  <c r="BY24"/>
  <c r="BD23"/>
  <c r="BX25"/>
  <c r="CA25"/>
  <c r="S100"/>
  <c r="BE46"/>
  <c r="GA102"/>
  <c r="FK103"/>
  <c r="L64"/>
  <c r="BG25"/>
  <c r="BE26"/>
  <c r="CY107"/>
  <c r="M20"/>
  <c r="CC194"/>
  <c r="DJ190"/>
  <c r="DK190" s="1"/>
  <c r="DM190" s="1"/>
  <c r="CF194"/>
  <c r="CH199"/>
  <c r="CH203"/>
  <c r="CG194"/>
  <c r="EA107"/>
  <c r="DK107"/>
  <c r="CQ107"/>
  <c r="BG125"/>
  <c r="CD198"/>
  <c r="CC198"/>
  <c r="CD194"/>
  <c r="CJ150"/>
  <c r="CH152"/>
  <c r="CH172"/>
  <c r="CW216"/>
  <c r="CV216"/>
  <c r="EE123"/>
  <c r="EE126" s="1"/>
  <c r="CH200"/>
  <c r="DG115"/>
  <c r="M60"/>
  <c r="DD42"/>
  <c r="DG26"/>
  <c r="CA22"/>
  <c r="BZ46"/>
  <c r="BZ26"/>
  <c r="CM103"/>
  <c r="BG23"/>
  <c r="FW103"/>
  <c r="DD46"/>
  <c r="CA125"/>
  <c r="FW107"/>
  <c r="CC190"/>
  <c r="CH190"/>
  <c r="CF190"/>
  <c r="DJ194"/>
  <c r="DK194" s="1"/>
  <c r="DM194" s="1"/>
  <c r="CH179"/>
  <c r="CJ190"/>
  <c r="DJ198"/>
  <c r="DJ202"/>
  <c r="BO123"/>
  <c r="BO126" s="1"/>
  <c r="CY123"/>
  <c r="CY126" s="1"/>
  <c r="EI123"/>
  <c r="EI126" s="1"/>
  <c r="BG103"/>
  <c r="CA102"/>
  <c r="B3" i="1091"/>
  <c r="B2"/>
  <c r="B8" i="1034"/>
  <c r="CU118" i="1037" l="1"/>
  <c r="CU121" s="1"/>
  <c r="DO99"/>
  <c r="EQ113"/>
  <c r="EQ116" s="1"/>
  <c r="EM123"/>
  <c r="EM126" s="1"/>
  <c r="CE99"/>
  <c r="S97"/>
  <c r="BC97"/>
  <c r="BC118" s="1"/>
  <c r="BC121" s="1"/>
  <c r="BK97"/>
  <c r="BK118" s="1"/>
  <c r="BK121" s="1"/>
  <c r="DS97"/>
  <c r="AU97"/>
  <c r="AU99" s="1"/>
  <c r="AM97"/>
  <c r="AM99" s="1"/>
  <c r="FK97"/>
  <c r="FK113" s="1"/>
  <c r="FK116" s="1"/>
  <c r="AQ97"/>
  <c r="AQ101" s="1"/>
  <c r="AQ108" s="1"/>
  <c r="FO97"/>
  <c r="FO99" s="1"/>
  <c r="W97"/>
  <c r="W110" s="1"/>
  <c r="DC97"/>
  <c r="AA97"/>
  <c r="AE97"/>
  <c r="AE99" s="1"/>
  <c r="AI97"/>
  <c r="AI101" s="1"/>
  <c r="AI108" s="1"/>
  <c r="EA97"/>
  <c r="EY97"/>
  <c r="EY131" s="1"/>
  <c r="EY128" s="1"/>
  <c r="FS97"/>
  <c r="FS123" s="1"/>
  <c r="FS126" s="1"/>
  <c r="CI97"/>
  <c r="BS97"/>
  <c r="GA97"/>
  <c r="GA123" s="1"/>
  <c r="GA126" s="1"/>
  <c r="GE97"/>
  <c r="M12" i="968"/>
  <c r="BZ57" i="1106"/>
  <c r="CE118" i="1037"/>
  <c r="CE121" s="1"/>
  <c r="S103"/>
  <c r="DG102"/>
  <c r="CU99"/>
  <c r="DW113"/>
  <c r="DW116" s="1"/>
  <c r="EI99"/>
  <c r="DO123"/>
  <c r="DO126" s="1"/>
  <c r="CY118"/>
  <c r="CY121" s="1"/>
  <c r="AE101"/>
  <c r="AE108" s="1"/>
  <c r="EA118"/>
  <c r="EA121" s="1"/>
  <c r="DW99"/>
  <c r="DK198"/>
  <c r="DM198" s="1"/>
  <c r="M69"/>
  <c r="DO113"/>
  <c r="DO116" s="1"/>
  <c r="CA107"/>
  <c r="DC123"/>
  <c r="DC126" s="1"/>
  <c r="CQ123"/>
  <c r="CQ126" s="1"/>
  <c r="CQ99"/>
  <c r="CQ113"/>
  <c r="CQ116" s="1"/>
  <c r="CY99"/>
  <c r="AI99"/>
  <c r="AA110"/>
  <c r="CK202"/>
  <c r="DG107"/>
  <c r="DK150"/>
  <c r="DM150" s="1"/>
  <c r="CK150"/>
  <c r="R57" i="1106"/>
  <c r="BG57"/>
  <c r="DE57"/>
  <c r="BD58"/>
  <c r="BX58"/>
  <c r="DD58"/>
  <c r="BD59"/>
  <c r="BX59"/>
  <c r="P62"/>
  <c r="BF62"/>
  <c r="BZ62"/>
  <c r="DF62"/>
  <c r="BE72"/>
  <c r="BG72"/>
  <c r="BY72"/>
  <c r="CA72"/>
  <c r="DE72"/>
  <c r="DG72"/>
  <c r="BD82"/>
  <c r="BF82"/>
  <c r="BZ82"/>
  <c r="DD82"/>
  <c r="DF82"/>
  <c r="M16" i="968"/>
  <c r="Q57" i="1106"/>
  <c r="S57"/>
  <c r="BF57"/>
  <c r="BY57"/>
  <c r="CA57"/>
  <c r="DF57"/>
  <c r="DK202" i="1037"/>
  <c r="DM202" s="1"/>
  <c r="R69"/>
  <c r="BG107"/>
  <c r="M96" s="1"/>
  <c r="CK190"/>
  <c r="CK194"/>
  <c r="CK198"/>
  <c r="FO123"/>
  <c r="FO126" s="1"/>
  <c r="AM101"/>
  <c r="AM108" s="1"/>
  <c r="EE113"/>
  <c r="EE116" s="1"/>
  <c r="CM113"/>
  <c r="CM116" s="1"/>
  <c r="CM118"/>
  <c r="CM121" s="1"/>
  <c r="W62" i="1106"/>
  <c r="FO118" i="1037"/>
  <c r="FO121" s="1"/>
  <c r="FW118"/>
  <c r="FW121" s="1"/>
  <c r="BC99"/>
  <c r="BS123"/>
  <c r="BS126" s="1"/>
  <c r="GA113"/>
  <c r="GA116" s="1"/>
  <c r="BW99"/>
  <c r="GE123"/>
  <c r="GE126" s="1"/>
  <c r="M19" i="968"/>
  <c r="M11"/>
  <c r="V62" i="1106"/>
  <c r="N91"/>
  <c r="N89"/>
  <c r="N87"/>
  <c r="N85"/>
  <c r="N83"/>
  <c r="N81"/>
  <c r="N79"/>
  <c r="N77"/>
  <c r="N75"/>
  <c r="N73"/>
  <c r="N71"/>
  <c r="N69"/>
  <c r="N67"/>
  <c r="N65"/>
  <c r="N63"/>
  <c r="N61"/>
  <c r="N59"/>
  <c r="N90"/>
  <c r="N88"/>
  <c r="N86"/>
  <c r="N84"/>
  <c r="N82"/>
  <c r="N80"/>
  <c r="N78"/>
  <c r="N76"/>
  <c r="N74"/>
  <c r="N72"/>
  <c r="N70"/>
  <c r="N68"/>
  <c r="N66"/>
  <c r="N64"/>
  <c r="N62"/>
  <c r="N60"/>
  <c r="N58"/>
  <c r="W70"/>
  <c r="W61"/>
  <c r="W68" s="1"/>
  <c r="W59"/>
  <c r="V57"/>
  <c r="BE59"/>
  <c r="BG59"/>
  <c r="BY59"/>
  <c r="AY99" i="1037"/>
  <c r="BC123"/>
  <c r="BC126" s="1"/>
  <c r="FO113"/>
  <c r="FO116" s="1"/>
  <c r="FO108" s="1"/>
  <c r="FK118"/>
  <c r="FK121" s="1"/>
  <c r="W101"/>
  <c r="W108" s="1"/>
  <c r="W99"/>
  <c r="FS113"/>
  <c r="FS116" s="1"/>
  <c r="BO113"/>
  <c r="BO116" s="1"/>
  <c r="EQ123"/>
  <c r="EQ126" s="1"/>
  <c r="FS99"/>
  <c r="EA123"/>
  <c r="EA126" s="1"/>
  <c r="FC123"/>
  <c r="FC126" s="1"/>
  <c r="CI123"/>
  <c r="CI126" s="1"/>
  <c r="G2" i="1034"/>
  <c r="G5" i="1114"/>
  <c r="FK123" i="1037"/>
  <c r="FK126" s="1"/>
  <c r="DW118"/>
  <c r="DW121" s="1"/>
  <c r="EI113"/>
  <c r="EI116" s="1"/>
  <c r="EI108" s="1"/>
  <c r="EQ118"/>
  <c r="EQ121" s="1"/>
  <c r="DK123"/>
  <c r="DK126" s="1"/>
  <c r="FC113"/>
  <c r="FC116" s="1"/>
  <c r="CE113"/>
  <c r="CE116" s="1"/>
  <c r="CE108" s="1"/>
  <c r="CM123"/>
  <c r="CM126" s="1"/>
  <c r="CM108" s="1"/>
  <c r="CI118"/>
  <c r="CI121" s="1"/>
  <c r="AU101"/>
  <c r="AU108" s="1"/>
  <c r="FG113"/>
  <c r="FG116" s="1"/>
  <c r="DK118"/>
  <c r="DK121" s="1"/>
  <c r="AY113"/>
  <c r="AY116" s="1"/>
  <c r="BO118"/>
  <c r="BO121" s="1"/>
  <c r="EE118"/>
  <c r="EE121" s="1"/>
  <c r="DW108"/>
  <c r="CA121"/>
  <c r="DO108"/>
  <c r="CA126"/>
  <c r="EQ108"/>
  <c r="EE108"/>
  <c r="CQ108"/>
  <c r="CY108"/>
  <c r="DS99"/>
  <c r="DS123"/>
  <c r="DS126" s="1"/>
  <c r="BC113"/>
  <c r="BC116" s="1"/>
  <c r="BC108" s="1"/>
  <c r="FK99"/>
  <c r="BK99"/>
  <c r="BK123"/>
  <c r="BK126" s="1"/>
  <c r="BK113"/>
  <c r="BK116" s="1"/>
  <c r="CU113"/>
  <c r="CU116" s="1"/>
  <c r="CU108" s="1"/>
  <c r="AQ99"/>
  <c r="BW118"/>
  <c r="BW121" s="1"/>
  <c r="BW123"/>
  <c r="BW126" s="1"/>
  <c r="FS118"/>
  <c r="FS121" s="1"/>
  <c r="FS108" s="1"/>
  <c r="DK113"/>
  <c r="DK116" s="1"/>
  <c r="FC118"/>
  <c r="FC121" s="1"/>
  <c r="FC108" s="1"/>
  <c r="FW113"/>
  <c r="FW116" s="1"/>
  <c r="FG123"/>
  <c r="FG126" s="1"/>
  <c r="FW123"/>
  <c r="FW126" s="1"/>
  <c r="FG118"/>
  <c r="FG121" s="1"/>
  <c r="GE113"/>
  <c r="GE116" s="1"/>
  <c r="EM99"/>
  <c r="EM118"/>
  <c r="EM121" s="1"/>
  <c r="DC118"/>
  <c r="DC121" s="1"/>
  <c r="GA99"/>
  <c r="GA118"/>
  <c r="GA121" s="1"/>
  <c r="AY123"/>
  <c r="AY126" s="1"/>
  <c r="CI113" l="1"/>
  <c r="CI116" s="1"/>
  <c r="CI99"/>
  <c r="AA101"/>
  <c r="AA108" s="1"/>
  <c r="AA99"/>
  <c r="DS113"/>
  <c r="DS116" s="1"/>
  <c r="DS118"/>
  <c r="DS121" s="1"/>
  <c r="GE99"/>
  <c r="GE118"/>
  <c r="GE121" s="1"/>
  <c r="BS118"/>
  <c r="BS121" s="1"/>
  <c r="BS99"/>
  <c r="BS113"/>
  <c r="BS116" s="1"/>
  <c r="EA113"/>
  <c r="EA116" s="1"/>
  <c r="DG116" s="1"/>
  <c r="EA99"/>
  <c r="DC99"/>
  <c r="DC113"/>
  <c r="DC116" s="1"/>
  <c r="GE108"/>
  <c r="BG116"/>
  <c r="DC108"/>
  <c r="S108"/>
  <c r="BS108"/>
  <c r="AY108"/>
  <c r="DG121"/>
  <c r="CI108"/>
  <c r="CA108" s="1"/>
  <c r="FG108"/>
  <c r="FK108"/>
  <c r="DG126"/>
  <c r="BO108"/>
  <c r="V59" i="1106"/>
  <c r="V70"/>
  <c r="V61"/>
  <c r="V68" s="1"/>
  <c r="W63"/>
  <c r="S68"/>
  <c r="DT17"/>
  <c r="DC20"/>
  <c r="DC20" i="1118" s="1"/>
  <c r="DW20" i="1106"/>
  <c r="DW20" i="1118" s="1"/>
  <c r="DR29" i="1106"/>
  <c r="DR29" i="1118" s="1"/>
  <c r="DJ32" i="1106"/>
  <c r="DZ32"/>
  <c r="BW39"/>
  <c r="BW39" i="1118" s="1"/>
  <c r="EX41" i="1106"/>
  <c r="EX41" i="1118" s="1"/>
  <c r="EB37" i="1106"/>
  <c r="CL29"/>
  <c r="CL29" i="1118" s="1"/>
  <c r="EA20" i="1106"/>
  <c r="EA20" i="1118" s="1"/>
  <c r="BF20" i="1106"/>
  <c r="BF20" i="1118" s="1"/>
  <c r="DL20" i="1106"/>
  <c r="DL20" i="1118" s="1"/>
  <c r="CA17" i="1106"/>
  <c r="CR32"/>
  <c r="GE32"/>
  <c r="EZ29"/>
  <c r="EZ29" i="1118" s="1"/>
  <c r="CN29" i="1106"/>
  <c r="CN29" i="1118" s="1"/>
  <c r="BJ29" i="1106"/>
  <c r="BJ29" i="1118" s="1"/>
  <c r="EJ29" i="1106"/>
  <c r="EJ29" i="1118" s="1"/>
  <c r="DE29" i="1106"/>
  <c r="DE29" i="1118" s="1"/>
  <c r="FE29" i="1106"/>
  <c r="FE29" i="1118" s="1"/>
  <c r="FG29" i="1106"/>
  <c r="FG29" i="1118" s="1"/>
  <c r="BL29" i="1106"/>
  <c r="BL29" i="1118" s="1"/>
  <c r="BE29" i="1106"/>
  <c r="BE29" i="1118" s="1"/>
  <c r="FP29" i="1106"/>
  <c r="FP29" i="1118" s="1"/>
  <c r="EK29" i="1106"/>
  <c r="EK29" i="1118" s="1"/>
  <c r="FJ29" i="1106"/>
  <c r="FJ29" i="1118" s="1"/>
  <c r="FB29" i="1106"/>
  <c r="FB29" i="1118" s="1"/>
  <c r="BM29" i="1106"/>
  <c r="BM29" i="1118" s="1"/>
  <c r="CV29" i="1106"/>
  <c r="CV29" i="1118" s="1"/>
  <c r="CO29" i="1106"/>
  <c r="CO29" i="1118" s="1"/>
  <c r="FO29" i="1106"/>
  <c r="FO29" i="1118" s="1"/>
  <c r="BV29" i="1106"/>
  <c r="BV29" i="1118" s="1"/>
  <c r="AX29" i="1106"/>
  <c r="AX29" i="1118" s="1"/>
  <c r="CR29" i="1106"/>
  <c r="CR29" i="1118" s="1"/>
  <c r="DN29" i="1106"/>
  <c r="DN29" i="1118" s="1"/>
  <c r="EN29" i="1106"/>
  <c r="EN29" i="1118" s="1"/>
  <c r="FH29" i="1106"/>
  <c r="FH29" i="1118" s="1"/>
  <c r="FZ29" i="1106"/>
  <c r="FZ29" i="1118" s="1"/>
  <c r="DW29" i="1106"/>
  <c r="DW29" i="1118" s="1"/>
  <c r="DP29" i="1106"/>
  <c r="DP29" i="1118" s="1"/>
  <c r="BP29" i="1106"/>
  <c r="BP29" i="1118" s="1"/>
  <c r="DK29" i="1106"/>
  <c r="DK29" i="1118" s="1"/>
  <c r="FD29" i="1106"/>
  <c r="FD29" i="1118" s="1"/>
  <c r="CP29" i="1106"/>
  <c r="CP29" i="1118" s="1"/>
  <c r="FL29" i="1106"/>
  <c r="FL29" i="1118" s="1"/>
  <c r="FF29" i="1106"/>
  <c r="FF29" i="1118" s="1"/>
  <c r="FQ29" i="1106"/>
  <c r="FQ29" i="1118" s="1"/>
  <c r="BH29" i="1106"/>
  <c r="BH29" i="1118" s="1"/>
  <c r="GA29" i="1106"/>
  <c r="GA29" i="1118" s="1"/>
  <c r="CU29" i="1106"/>
  <c r="CU29" i="1118" s="1"/>
  <c r="AW29" i="1106"/>
  <c r="AW29" i="1118" s="1"/>
  <c r="EO29" i="1106"/>
  <c r="EO29" i="1118" s="1"/>
  <c r="CJ29" i="1106"/>
  <c r="CJ29" i="1118" s="1"/>
  <c r="BI29" i="1106"/>
  <c r="BI29" i="1118" s="1"/>
  <c r="DS29" i="1106"/>
  <c r="DS29" i="1118" s="1"/>
  <c r="EB29" i="1106"/>
  <c r="EB29" i="1118" s="1"/>
  <c r="BA29" i="1106"/>
  <c r="BA29" i="1118" s="1"/>
  <c r="EP29" i="1106"/>
  <c r="EP29" i="1118" s="1"/>
  <c r="FA29" i="1106"/>
  <c r="FA29" i="1118" s="1"/>
  <c r="DT29" i="1106"/>
  <c r="DT29" i="1118" s="1"/>
  <c r="DQ29" i="1106"/>
  <c r="DQ29" i="1118" s="1"/>
  <c r="BX29" i="1106"/>
  <c r="BX29" i="1118" s="1"/>
  <c r="CF29" i="1106"/>
  <c r="CF29" i="1118" s="1"/>
  <c r="AY29" i="1106"/>
  <c r="AY29" i="1118" s="1"/>
  <c r="BU29" i="1106"/>
  <c r="BU29" i="1118" s="1"/>
  <c r="DJ29" i="1106"/>
  <c r="DJ29" i="1118" s="1"/>
  <c r="EL29" i="1106"/>
  <c r="EL29" i="1118" s="1"/>
  <c r="BV33" i="1106"/>
  <c r="BV33" i="1118" s="1"/>
  <c r="FM33" i="1106"/>
  <c r="FM33" i="1118" s="1"/>
  <c r="FN33" i="1106"/>
  <c r="FN33" i="1118" s="1"/>
  <c r="ES41" i="1106"/>
  <c r="ES41" i="1118" s="1"/>
  <c r="GB28" i="1106"/>
  <c r="GB28" i="1118" s="1"/>
  <c r="CI27" i="1106"/>
  <c r="V20"/>
  <c r="V20" i="1118" s="1"/>
  <c r="FB39" i="1106"/>
  <c r="FB39" i="1118" s="1"/>
  <c r="BP39" i="1106"/>
  <c r="BP39" i="1118" s="1"/>
  <c r="FA39" i="1106"/>
  <c r="FA39" i="1118" s="1"/>
  <c r="BQ39" i="1106"/>
  <c r="BQ39" i="1118" s="1"/>
  <c r="DG39" i="1106"/>
  <c r="DG39" i="1118" s="1"/>
  <c r="BJ39" i="1106"/>
  <c r="BJ39" i="1118" s="1"/>
  <c r="FC39" i="1106"/>
  <c r="FC39" i="1118" s="1"/>
  <c r="CU38" i="1106"/>
  <c r="CU38" i="1118" s="1"/>
  <c r="BU38" i="1106"/>
  <c r="BU38" i="1118" s="1"/>
  <c r="CQ38" i="1106"/>
  <c r="CQ38" i="1118" s="1"/>
  <c r="BG38" i="1106"/>
  <c r="BG38" i="1118" s="1"/>
  <c r="DT38" i="1106"/>
  <c r="DT38" i="1118" s="1"/>
  <c r="EC38" i="1106"/>
  <c r="EC38" i="1118" s="1"/>
  <c r="BJ38" i="1106"/>
  <c r="BJ38" i="1118" s="1"/>
  <c r="CC38" i="1106"/>
  <c r="CC38" i="1118" s="1"/>
  <c r="FS38" i="1106"/>
  <c r="FS38" i="1118" s="1"/>
  <c r="FA38" i="1106"/>
  <c r="FA38" i="1118" s="1"/>
  <c r="BZ38" i="1106"/>
  <c r="BZ38" i="1118" s="1"/>
  <c r="DQ38" i="1106"/>
  <c r="DQ38" i="1118" s="1"/>
  <c r="CF38" i="1106"/>
  <c r="CF38" i="1118" s="1"/>
  <c r="FQ38" i="1106"/>
  <c r="FQ38" i="1118" s="1"/>
  <c r="AW38" i="1106"/>
  <c r="AW38" i="1118" s="1"/>
  <c r="DX38" i="1106"/>
  <c r="DX38" i="1118" s="1"/>
  <c r="CE39" i="1106"/>
  <c r="CE39" i="1118" s="1"/>
  <c r="BB39" i="1106"/>
  <c r="BB39" i="1118" s="1"/>
  <c r="BP37" i="1106"/>
  <c r="CY37"/>
  <c r="DU37"/>
  <c r="FL37"/>
  <c r="DC37"/>
  <c r="CI37"/>
  <c r="FC20"/>
  <c r="FC20" i="1118" s="1"/>
  <c r="AR20" i="1106"/>
  <c r="AR20" i="1118" s="1"/>
  <c r="AQ20" i="1106"/>
  <c r="AQ20" i="1118" s="1"/>
  <c r="DJ20" i="1106"/>
  <c r="DJ20" i="1118" s="1"/>
  <c r="CM20" i="1106"/>
  <c r="CM20" i="1118" s="1"/>
  <c r="EM20" i="1106"/>
  <c r="EM20" i="1118" s="1"/>
  <c r="AX20" i="1106"/>
  <c r="AX20" i="1118" s="1"/>
  <c r="CA20" i="1106"/>
  <c r="CA20" i="1118" s="1"/>
  <c r="BQ20" i="1106"/>
  <c r="BQ20" i="1118" s="1"/>
  <c r="AP20" i="1106"/>
  <c r="AP20" i="1118" s="1"/>
  <c r="EG20" i="1106"/>
  <c r="EG20" i="1118" s="1"/>
  <c r="Y20" i="1106"/>
  <c r="Y20" i="1118" s="1"/>
  <c r="CW20" i="1106"/>
  <c r="CW20" i="1118" s="1"/>
  <c r="DA20" i="1106"/>
  <c r="DA20" i="1118" s="1"/>
  <c r="FM20" i="1106"/>
  <c r="FM20" i="1118" s="1"/>
  <c r="BV39" i="1106"/>
  <c r="BV39" i="1118" s="1"/>
  <c r="CI39" i="1106"/>
  <c r="CI39" i="1118" s="1"/>
  <c r="DO39" i="1106"/>
  <c r="DO39" i="1118" s="1"/>
  <c r="DQ39" i="1106"/>
  <c r="DQ39" i="1118" s="1"/>
  <c r="BH39" i="1106"/>
  <c r="BH39" i="1118" s="1"/>
  <c r="DC27" i="1106"/>
  <c r="FO27"/>
  <c r="DF27"/>
  <c r="CZ27"/>
  <c r="DT27"/>
  <c r="FT27"/>
  <c r="BY27"/>
  <c r="CR27"/>
  <c r="BM32"/>
  <c r="CV32"/>
  <c r="BB32"/>
  <c r="DR32"/>
  <c r="DV32"/>
  <c r="EF32"/>
  <c r="EG27"/>
  <c r="CR34"/>
  <c r="CR34" i="1118" s="1"/>
  <c r="FP38" i="1106"/>
  <c r="FP38" i="1118" s="1"/>
  <c r="FI32" i="1106"/>
  <c r="CF32"/>
  <c r="CO32"/>
  <c r="FO39"/>
  <c r="FO39" i="1118" s="1"/>
  <c r="CI38" i="1106"/>
  <c r="CI38" i="1118" s="1"/>
  <c r="BT37" i="1106"/>
  <c r="DO27"/>
  <c r="CK27"/>
  <c r="BC27"/>
  <c r="AZ27"/>
  <c r="BQ27"/>
  <c r="EN32"/>
  <c r="EH32"/>
  <c r="GC32"/>
  <c r="FZ32"/>
  <c r="DN37"/>
  <c r="DL32"/>
  <c r="DB21"/>
  <c r="DB21" i="1118" s="1"/>
  <c r="W21" i="1106"/>
  <c r="W21" i="1118" s="1"/>
  <c r="EQ21" i="1106"/>
  <c r="EQ21" i="1118" s="1"/>
  <c r="DH21" i="1106"/>
  <c r="DH21" i="1118" s="1"/>
  <c r="DR21" i="1106"/>
  <c r="DR21" i="1118" s="1"/>
  <c r="FC21" i="1106"/>
  <c r="FC21" i="1118" s="1"/>
  <c r="EM21" i="1106"/>
  <c r="EM21" i="1118" s="1"/>
  <c r="DF21" i="1106"/>
  <c r="DF21" i="1118" s="1"/>
  <c r="AY21" i="1106"/>
  <c r="AY21" i="1118" s="1"/>
  <c r="BR21" i="1106"/>
  <c r="BR21" i="1118" s="1"/>
  <c r="CB21" i="1106"/>
  <c r="CB21" i="1118" s="1"/>
  <c r="GD21" i="1106"/>
  <c r="GD21" i="1118" s="1"/>
  <c r="BU21" i="1106"/>
  <c r="BU21" i="1118" s="1"/>
  <c r="Z21" i="1106"/>
  <c r="Z21" i="1118" s="1"/>
  <c r="AJ21" i="1106"/>
  <c r="AJ21" i="1118" s="1"/>
  <c r="EF21" i="1106"/>
  <c r="EF21" i="1118" s="1"/>
  <c r="DP21" i="1106"/>
  <c r="DP21" i="1118" s="1"/>
  <c r="FA21" i="1106"/>
  <c r="FA21" i="1118" s="1"/>
  <c r="DS21" i="1106"/>
  <c r="DS21" i="1118" s="1"/>
  <c r="AS21" i="1106"/>
  <c r="AS21" i="1118" s="1"/>
  <c r="CP19" i="1106"/>
  <c r="CZ19"/>
  <c r="BR19"/>
  <c r="FN19"/>
  <c r="AT19"/>
  <c r="AU19"/>
  <c r="R17"/>
  <c r="FA34"/>
  <c r="FA34" i="1118" s="1"/>
  <c r="BM37" i="1106"/>
  <c r="EW42"/>
  <c r="EL32"/>
  <c r="DP32"/>
  <c r="AZ17"/>
  <c r="FG33"/>
  <c r="FG33" i="1118" s="1"/>
  <c r="FR39" i="1106"/>
  <c r="FR39" i="1118" s="1"/>
  <c r="DJ38" i="1106"/>
  <c r="DJ38" i="1118" s="1"/>
  <c r="FM37" i="1106"/>
  <c r="DH37"/>
  <c r="BK37"/>
  <c r="CU37"/>
  <c r="BI37"/>
  <c r="DJ37"/>
  <c r="CS37"/>
  <c r="DU27"/>
  <c r="DD27"/>
  <c r="GE27"/>
  <c r="BE34"/>
  <c r="BE34" i="1118" s="1"/>
  <c r="CS32" i="1106"/>
  <c r="GD33"/>
  <c r="GD33" i="1118" s="1"/>
  <c r="BV21" i="1106"/>
  <c r="BV21" i="1118" s="1"/>
  <c r="EN21" i="1106"/>
  <c r="EN21" i="1118" s="1"/>
  <c r="BJ21" i="1106"/>
  <c r="BJ21" i="1118" s="1"/>
  <c r="BI21" i="1106"/>
  <c r="BI21" i="1118" s="1"/>
  <c r="CS21" i="1106"/>
  <c r="CS21" i="1118" s="1"/>
  <c r="DW21" i="1106"/>
  <c r="DW21" i="1118" s="1"/>
  <c r="DI21" i="1106"/>
  <c r="DI21" i="1118" s="1"/>
  <c r="AF21" i="1106"/>
  <c r="AF21" i="1118" s="1"/>
  <c r="GE21" i="1106"/>
  <c r="GE21" i="1118" s="1"/>
  <c r="FB21" i="1106"/>
  <c r="FB21" i="1118" s="1"/>
  <c r="DG21" i="1106"/>
  <c r="DG21" i="1118" s="1"/>
  <c r="BZ21" i="1106"/>
  <c r="BZ21" i="1118" s="1"/>
  <c r="BK21" i="1106"/>
  <c r="BK21" i="1118" s="1"/>
  <c r="BO21" i="1106"/>
  <c r="BO21" i="1118" s="1"/>
  <c r="FR21" i="1106"/>
  <c r="FR21" i="1118" s="1"/>
  <c r="AA21" i="1106"/>
  <c r="AA21" i="1118" s="1"/>
  <c r="AR21" i="1106"/>
  <c r="AR21" i="1118" s="1"/>
  <c r="EE21" i="1106"/>
  <c r="EE21" i="1118" s="1"/>
  <c r="CE21" i="1106"/>
  <c r="CE21" i="1118" s="1"/>
  <c r="FP21" i="1106"/>
  <c r="FP21" i="1118" s="1"/>
  <c r="AI21" i="1106"/>
  <c r="AI21" i="1118" s="1"/>
  <c r="CU21" i="1106"/>
  <c r="CU21" i="1118" s="1"/>
  <c r="DZ21" i="1106"/>
  <c r="DZ21" i="1118" s="1"/>
  <c r="DC21" i="1106"/>
  <c r="DC21" i="1118" s="1"/>
  <c r="FX21" i="1106"/>
  <c r="FX21" i="1118" s="1"/>
  <c r="DT21" i="1106"/>
  <c r="DT21" i="1118" s="1"/>
  <c r="BB21" i="1106"/>
  <c r="BB21" i="1118" s="1"/>
  <c r="DX21" i="1106"/>
  <c r="DX21" i="1118" s="1"/>
  <c r="AZ21" i="1106"/>
  <c r="AZ21" i="1118" s="1"/>
  <c r="GB21" i="1106"/>
  <c r="GB21" i="1118" s="1"/>
  <c r="AL20" i="1106"/>
  <c r="AL20" i="1118" s="1"/>
  <c r="BL20" i="1106"/>
  <c r="BL20" i="1118" s="1"/>
  <c r="DQ20" i="1106"/>
  <c r="DQ20" i="1118" s="1"/>
  <c r="FJ20" i="1106"/>
  <c r="FJ20" i="1118" s="1"/>
  <c r="BZ20" i="1106"/>
  <c r="BZ20" i="1118" s="1"/>
  <c r="BK20" i="1106"/>
  <c r="BK20" i="1118" s="1"/>
  <c r="EH20" i="1106"/>
  <c r="EH20" i="1118" s="1"/>
  <c r="FP20" i="1106"/>
  <c r="FP20" i="1118" s="1"/>
  <c r="DF20" i="1106"/>
  <c r="DF20" i="1118" s="1"/>
  <c r="CP20" i="1106"/>
  <c r="CP20" i="1118" s="1"/>
  <c r="DV20" i="1106"/>
  <c r="DV20" i="1118" s="1"/>
  <c r="CU20" i="1106"/>
  <c r="CU20" i="1118" s="1"/>
  <c r="FZ20" i="1106"/>
  <c r="FZ20" i="1118" s="1"/>
  <c r="BO20" i="1106"/>
  <c r="BO20" i="1118" s="1"/>
  <c r="DE20" i="1106"/>
  <c r="DE20" i="1118" s="1"/>
  <c r="CJ20" i="1106"/>
  <c r="CJ20" i="1118" s="1"/>
  <c r="P20" i="1106"/>
  <c r="P20" i="1118" s="1"/>
  <c r="DB20" i="1106"/>
  <c r="DB20" i="1118" s="1"/>
  <c r="BR20" i="1106"/>
  <c r="BR20" i="1118" s="1"/>
  <c r="AW20" i="1106"/>
  <c r="AW20" i="1118" s="1"/>
  <c r="CL20" i="1106"/>
  <c r="CL20" i="1118" s="1"/>
  <c r="FX20" i="1106"/>
  <c r="FX20" i="1118" s="1"/>
  <c r="BA20" i="1106"/>
  <c r="BA20" i="1118" s="1"/>
  <c r="CO20" i="1106"/>
  <c r="CO20" i="1118" s="1"/>
  <c r="CS20" i="1106"/>
  <c r="CS20" i="1118" s="1"/>
  <c r="DI20" i="1106"/>
  <c r="DI20" i="1118" s="1"/>
  <c r="CT20" i="1106"/>
  <c r="CT20" i="1118" s="1"/>
  <c r="AS20" i="1106"/>
  <c r="AS20" i="1118" s="1"/>
  <c r="EE20" i="1106"/>
  <c r="EE20" i="1118" s="1"/>
  <c r="CX20" i="1106"/>
  <c r="CX20" i="1118" s="1"/>
  <c r="DU20" i="1106"/>
  <c r="DU20" i="1118" s="1"/>
  <c r="CQ20" i="1106"/>
  <c r="CQ20" i="1118" s="1"/>
  <c r="CC20" i="1106"/>
  <c r="CC20" i="1118" s="1"/>
  <c r="Q20" i="1106"/>
  <c r="Q20" i="1118" s="1"/>
  <c r="DN20" i="1106"/>
  <c r="DN20" i="1118" s="1"/>
  <c r="BC20" i="1106"/>
  <c r="BC20" i="1118" s="1"/>
  <c r="ED20" i="1106"/>
  <c r="ED20" i="1118" s="1"/>
  <c r="EC20" i="1106"/>
  <c r="EC20" i="1118" s="1"/>
  <c r="BH20" i="1106"/>
  <c r="BH20" i="1118" s="1"/>
  <c r="EK20" i="1106"/>
  <c r="EK20" i="1118" s="1"/>
  <c r="FR20" i="1106"/>
  <c r="FR20" i="1118" s="1"/>
  <c r="DK20" i="1106"/>
  <c r="DK20" i="1118" s="1"/>
  <c r="EB20" i="1106"/>
  <c r="EB20" i="1118" s="1"/>
  <c r="FW20" i="1106"/>
  <c r="FW20" i="1118" s="1"/>
  <c r="BX20" i="1106"/>
  <c r="BX20" i="1118" s="1"/>
  <c r="DT20" i="1106"/>
  <c r="DT20" i="1118" s="1"/>
  <c r="EL20" i="1106"/>
  <c r="EL20" i="1118" s="1"/>
  <c r="Z20" i="1106"/>
  <c r="Z20" i="1118" s="1"/>
  <c r="FD20" i="1106"/>
  <c r="FD20" i="1118" s="1"/>
  <c r="CK20" i="1106"/>
  <c r="CK20" i="1118" s="1"/>
  <c r="BT20" i="1106"/>
  <c r="BT20" i="1118" s="1"/>
  <c r="DM20" i="1106"/>
  <c r="DM20" i="1118" s="1"/>
  <c r="AM20" i="1106"/>
  <c r="AM20" i="1118" s="1"/>
  <c r="BJ20" i="1106"/>
  <c r="BJ20" i="1118" s="1"/>
  <c r="CD20" i="1106"/>
  <c r="CD20" i="1118" s="1"/>
  <c r="FF20" i="1106"/>
  <c r="FF20" i="1118" s="1"/>
  <c r="CE20" i="1106"/>
  <c r="CE20" i="1118" s="1"/>
  <c r="EJ20" i="1106"/>
  <c r="EJ20" i="1118" s="1"/>
  <c r="EP20" i="1106"/>
  <c r="EP20" i="1118" s="1"/>
  <c r="EN20" i="1106"/>
  <c r="EN20" i="1118" s="1"/>
  <c r="EF20" i="1106"/>
  <c r="EF20" i="1118" s="1"/>
  <c r="DS20" i="1106"/>
  <c r="DS20" i="1118" s="1"/>
  <c r="DP20" i="1106"/>
  <c r="DP20" i="1118" s="1"/>
  <c r="AA20" i="1106"/>
  <c r="AA20" i="1118" s="1"/>
  <c r="DD20" i="1106"/>
  <c r="DD20" i="1118" s="1"/>
  <c r="FY20" i="1106"/>
  <c r="FY20" i="1118" s="1"/>
  <c r="AB20" i="1106"/>
  <c r="AB20" i="1118" s="1"/>
  <c r="DZ20" i="1106"/>
  <c r="DZ20" i="1118" s="1"/>
  <c r="GD20" i="1106"/>
  <c r="GD20" i="1118" s="1"/>
  <c r="EI20" i="1106"/>
  <c r="EI20" i="1118" s="1"/>
  <c r="CZ20" i="1106"/>
  <c r="CZ20" i="1118" s="1"/>
  <c r="FI20" i="1106"/>
  <c r="FI20" i="1118" s="1"/>
  <c r="DG20" i="1106"/>
  <c r="DG20" i="1118" s="1"/>
  <c r="AD20" i="1106"/>
  <c r="AD20" i="1118" s="1"/>
  <c r="AF20" i="1106"/>
  <c r="AF20" i="1118" s="1"/>
  <c r="FV20" i="1106"/>
  <c r="FV20" i="1118" s="1"/>
  <c r="R20" i="1106"/>
  <c r="R20" i="1118" s="1"/>
  <c r="DR20" i="1106"/>
  <c r="DR20" i="1118" s="1"/>
  <c r="FT20" i="1106"/>
  <c r="FT20" i="1118" s="1"/>
  <c r="AP19" i="1106"/>
  <c r="BM19"/>
  <c r="EK19"/>
  <c r="AA19"/>
  <c r="FE19"/>
  <c r="AB19"/>
  <c r="AM19"/>
  <c r="CR19"/>
  <c r="EJ19"/>
  <c r="FX33"/>
  <c r="FX33" i="1118" s="1"/>
  <c r="BN33" i="1106"/>
  <c r="BN33" i="1118" s="1"/>
  <c r="BL33" i="1106"/>
  <c r="BL33" i="1118" s="1"/>
  <c r="FZ33" i="1106"/>
  <c r="FZ33" i="1118" s="1"/>
  <c r="FC33" i="1106"/>
  <c r="FC33" i="1118" s="1"/>
  <c r="DH33" i="1106"/>
  <c r="DH33" i="1118" s="1"/>
  <c r="DC33" i="1106"/>
  <c r="DC33" i="1118" s="1"/>
  <c r="DI33" i="1106"/>
  <c r="DI33" i="1118" s="1"/>
  <c r="EL33" i="1106"/>
  <c r="EL33" i="1118" s="1"/>
  <c r="EI33" i="1106"/>
  <c r="EI33" i="1118" s="1"/>
  <c r="CO33" i="1106"/>
  <c r="CO33" i="1118" s="1"/>
  <c r="CL33" i="1106"/>
  <c r="CL33" i="1118" s="1"/>
  <c r="BS33" i="1106"/>
  <c r="BS33" i="1118" s="1"/>
  <c r="DE33" i="1106"/>
  <c r="DE33" i="1118" s="1"/>
  <c r="DB33" i="1106"/>
  <c r="DB33" i="1118" s="1"/>
  <c r="BH33" i="1106"/>
  <c r="BH33" i="1118" s="1"/>
  <c r="FW33" i="1106"/>
  <c r="FW33" i="1118" s="1"/>
  <c r="AW33" i="1106"/>
  <c r="AW33" i="1118" s="1"/>
  <c r="FI33" i="1106"/>
  <c r="FI33" i="1118" s="1"/>
  <c r="DT33" i="1106"/>
  <c r="DT33" i="1118" s="1"/>
  <c r="DO33" i="1106"/>
  <c r="DO33" i="1118" s="1"/>
  <c r="AY33" i="1106"/>
  <c r="AY33" i="1118" s="1"/>
  <c r="BX33" i="1106"/>
  <c r="BX33" i="1118" s="1"/>
  <c r="CY33" i="1106"/>
  <c r="CY33" i="1118" s="1"/>
  <c r="FF33" i="1106"/>
  <c r="FF33" i="1118" s="1"/>
  <c r="CF33" i="1106"/>
  <c r="CF33" i="1118" s="1"/>
  <c r="BD33" i="1106"/>
  <c r="BD33" i="1118" s="1"/>
  <c r="DQ33" i="1106"/>
  <c r="DQ33" i="1118" s="1"/>
  <c r="GC33" i="1106"/>
  <c r="GC33" i="1118" s="1"/>
  <c r="CS33" i="1106"/>
  <c r="CS33" i="1118" s="1"/>
  <c r="CB33" i="1106"/>
  <c r="CB33" i="1118" s="1"/>
  <c r="BY33" i="1106"/>
  <c r="BY33" i="1118" s="1"/>
  <c r="DX33" i="1106"/>
  <c r="DX33" i="1118" s="1"/>
  <c r="BO33" i="1106"/>
  <c r="BO33" i="1118" s="1"/>
  <c r="EE33" i="1106"/>
  <c r="EE33" i="1118" s="1"/>
  <c r="EQ33" i="1106"/>
  <c r="EQ33" i="1118" s="1"/>
  <c r="BT33" i="1106"/>
  <c r="BT33" i="1118" s="1"/>
  <c r="DR33" i="1106"/>
  <c r="DR33" i="1118" s="1"/>
  <c r="DU33" i="1106"/>
  <c r="DU33" i="1118" s="1"/>
  <c r="DM33" i="1106"/>
  <c r="DM33" i="1118" s="1"/>
  <c r="EG33" i="1106"/>
  <c r="EG33" i="1118" s="1"/>
  <c r="BF33" i="1106"/>
  <c r="BF33" i="1118" s="1"/>
  <c r="DY33" i="1106"/>
  <c r="DY33" i="1118" s="1"/>
  <c r="CH33" i="1106"/>
  <c r="CH33" i="1118" s="1"/>
  <c r="CN33" i="1106"/>
  <c r="CN33" i="1118" s="1"/>
  <c r="FP33" i="1106"/>
  <c r="FP33" i="1118" s="1"/>
  <c r="EO33" i="1106"/>
  <c r="EO33" i="1118" s="1"/>
  <c r="CI33" i="1106"/>
  <c r="CI33" i="1118" s="1"/>
  <c r="DV33" i="1106"/>
  <c r="DV33" i="1118" s="1"/>
  <c r="DS33" i="1106"/>
  <c r="DS33" i="1118" s="1"/>
  <c r="DN33" i="1106"/>
  <c r="DN33" i="1118" s="1"/>
  <c r="CR33" i="1106"/>
  <c r="CR33" i="1118" s="1"/>
  <c r="DF33" i="1106"/>
  <c r="DF33" i="1118" s="1"/>
  <c r="FB33" i="1106"/>
  <c r="FB33" i="1118" s="1"/>
  <c r="CP33" i="1106"/>
  <c r="CP33" i="1118" s="1"/>
  <c r="BE33" i="1106"/>
  <c r="BE33" i="1118" s="1"/>
  <c r="BP33" i="1106"/>
  <c r="BP33" i="1118" s="1"/>
  <c r="BB33" i="1106"/>
  <c r="BB33" i="1118" s="1"/>
  <c r="BA33" i="1106"/>
  <c r="BA33" i="1118" s="1"/>
  <c r="CC33" i="1106"/>
  <c r="CC33" i="1118" s="1"/>
  <c r="CK33" i="1106"/>
  <c r="CK33" i="1118" s="1"/>
  <c r="CZ33" i="1106"/>
  <c r="CZ33" i="1118" s="1"/>
  <c r="EK33" i="1106"/>
  <c r="EK33" i="1118" s="1"/>
  <c r="AX33" i="1106"/>
  <c r="AX33" i="1118" s="1"/>
  <c r="CA33" i="1106"/>
  <c r="CA33" i="1118" s="1"/>
  <c r="CU33" i="1106"/>
  <c r="CU33" i="1118" s="1"/>
  <c r="CQ33" i="1106"/>
  <c r="CQ33" i="1118" s="1"/>
  <c r="FJ33" i="1106"/>
  <c r="FJ33" i="1118" s="1"/>
  <c r="BI33" i="1106"/>
  <c r="BI33" i="1118" s="1"/>
  <c r="BJ33" i="1106"/>
  <c r="BJ33" i="1118" s="1"/>
  <c r="BC33" i="1106"/>
  <c r="BC33" i="1118" s="1"/>
  <c r="FH33" i="1106"/>
  <c r="FH33" i="1118" s="1"/>
  <c r="EH33" i="1106"/>
  <c r="EH33" i="1118" s="1"/>
  <c r="BG33" i="1106"/>
  <c r="BG33" i="1118" s="1"/>
  <c r="DD21" i="1106"/>
  <c r="DD21" i="1118" s="1"/>
  <c r="DV21" i="1106"/>
  <c r="DV21" i="1118" s="1"/>
  <c r="FH19" i="1106"/>
  <c r="FS20"/>
  <c r="FS20" i="1118" s="1"/>
  <c r="FU33" i="1106"/>
  <c r="FU33" i="1118" s="1"/>
  <c r="FA20" i="1106"/>
  <c r="FA20" i="1118" s="1"/>
  <c r="CI20" i="1106"/>
  <c r="CI20" i="1118" s="1"/>
  <c r="BY20" i="1106"/>
  <c r="BY20" i="1118" s="1"/>
  <c r="EF33" i="1106"/>
  <c r="EF33" i="1118" s="1"/>
  <c r="FH21" i="1106"/>
  <c r="FH21" i="1118" s="1"/>
  <c r="FH20" i="1106"/>
  <c r="FH20" i="1118" s="1"/>
  <c r="DJ33" i="1106"/>
  <c r="DJ33" i="1118" s="1"/>
  <c r="CF21" i="1106"/>
  <c r="CF21" i="1118" s="1"/>
  <c r="FK21" i="1106"/>
  <c r="FK21" i="1118" s="1"/>
  <c r="CF19" i="1106"/>
  <c r="AE20"/>
  <c r="AE20" i="1118" s="1"/>
  <c r="FO19" i="1106"/>
  <c r="AC17"/>
  <c r="EJ17"/>
  <c r="S17"/>
  <c r="EN17"/>
  <c r="X17"/>
  <c r="CK17"/>
  <c r="BO17"/>
  <c r="DN17"/>
  <c r="DS17"/>
  <c r="EE17"/>
  <c r="BD17"/>
  <c r="AR17"/>
  <c r="FH17"/>
  <c r="BL17"/>
  <c r="FE17"/>
  <c r="V17"/>
  <c r="FD17"/>
  <c r="FL17"/>
  <c r="Q17"/>
  <c r="EK17"/>
  <c r="AY17"/>
  <c r="DH17"/>
  <c r="BK17"/>
  <c r="AH17"/>
  <c r="FP17"/>
  <c r="EO34"/>
  <c r="EO34" i="1118" s="1"/>
  <c r="DR34" i="1106"/>
  <c r="DR34" i="1118" s="1"/>
  <c r="CG34" i="1106"/>
  <c r="CG34" i="1118" s="1"/>
  <c r="FU34" i="1106"/>
  <c r="FU34" i="1118" s="1"/>
  <c r="BI32" i="1106"/>
  <c r="EA32"/>
  <c r="FY32"/>
  <c r="BN29"/>
  <c r="BN29" i="1118" s="1"/>
  <c r="CK29" i="1106"/>
  <c r="CK29" i="1118" s="1"/>
  <c r="FY29" i="1106"/>
  <c r="FY29" i="1118" s="1"/>
  <c r="EF29" i="1106"/>
  <c r="EF29" i="1118" s="1"/>
  <c r="DC29" i="1106"/>
  <c r="DC29" i="1118" s="1"/>
  <c r="BZ29" i="1106"/>
  <c r="BZ29" i="1118" s="1"/>
  <c r="DO29" i="1106"/>
  <c r="DO29" i="1118" s="1"/>
  <c r="BO27" i="1106"/>
  <c r="EI27"/>
  <c r="DH27"/>
  <c r="BZ27"/>
  <c r="DN27"/>
  <c r="DJ34"/>
  <c r="DJ34" i="1118" s="1"/>
  <c r="CJ34" i="1106"/>
  <c r="CJ34" i="1118" s="1"/>
  <c r="EA34" i="1106"/>
  <c r="EA34" i="1118" s="1"/>
  <c r="CD34" i="1106"/>
  <c r="CD34" i="1118" s="1"/>
  <c r="FD34" i="1106"/>
  <c r="FD34" i="1118" s="1"/>
  <c r="BN34" i="1106"/>
  <c r="BN34" i="1118" s="1"/>
  <c r="FF34" i="1106"/>
  <c r="FF34" i="1118" s="1"/>
  <c r="CK34" i="1106"/>
  <c r="CK34" i="1118" s="1"/>
  <c r="FN34" i="1106"/>
  <c r="FN34" i="1118" s="1"/>
  <c r="FB34" i="1106"/>
  <c r="FB34" i="1118" s="1"/>
  <c r="BV34" i="1106"/>
  <c r="BV34" i="1118" s="1"/>
  <c r="CX34" i="1106"/>
  <c r="CX34" i="1118" s="1"/>
  <c r="FV34" i="1106"/>
  <c r="FV34" i="1118" s="1"/>
  <c r="EJ34" i="1106"/>
  <c r="EJ34" i="1118" s="1"/>
  <c r="EZ20" i="1106"/>
  <c r="EZ20" i="1118" s="1"/>
  <c r="FL20" i="1106"/>
  <c r="FL20" i="1118" s="1"/>
  <c r="CF20" i="1106"/>
  <c r="CF20" i="1118" s="1"/>
  <c r="AV20" i="1106"/>
  <c r="AV20" i="1118" s="1"/>
  <c r="AK20" i="1106"/>
  <c r="AK20" i="1118" s="1"/>
  <c r="AO20" i="1106"/>
  <c r="AO20" i="1118" s="1"/>
  <c r="FU20" i="1106"/>
  <c r="FU20" i="1118" s="1"/>
  <c r="CB20" i="1106"/>
  <c r="CB20" i="1118" s="1"/>
  <c r="W20" i="1106"/>
  <c r="W20" i="1118" s="1"/>
  <c r="BV20" i="1106"/>
  <c r="BV20" i="1118" s="1"/>
  <c r="S20" i="1106"/>
  <c r="S20" i="1118" s="1"/>
  <c r="DO20" i="1106"/>
  <c r="DO20" i="1118" s="1"/>
  <c r="DY20" i="1106"/>
  <c r="DY20" i="1118" s="1"/>
  <c r="BG20" i="1106"/>
  <c r="BG20" i="1118" s="1"/>
  <c r="BS20" i="1106"/>
  <c r="BS20" i="1118" s="1"/>
  <c r="AN20" i="1106"/>
  <c r="AN20" i="1118" s="1"/>
  <c r="FE20" i="1106"/>
  <c r="FE20" i="1118" s="1"/>
  <c r="AI20" i="1106"/>
  <c r="AI20" i="1118" s="1"/>
  <c r="X20" i="1106"/>
  <c r="X20" i="1118" s="1"/>
  <c r="AY20" i="1106"/>
  <c r="AY20" i="1118" s="1"/>
  <c r="DX20" i="1106"/>
  <c r="DX20" i="1118" s="1"/>
  <c r="CV20" i="1106"/>
  <c r="CV20" i="1118" s="1"/>
  <c r="AH20" i="1106"/>
  <c r="AH20" i="1118" s="1"/>
  <c r="GB20" i="1106"/>
  <c r="GB20" i="1118" s="1"/>
  <c r="FG20" i="1106"/>
  <c r="FG20" i="1118" s="1"/>
  <c r="CY20" i="1106"/>
  <c r="CY20" i="1118" s="1"/>
  <c r="CN20" i="1106"/>
  <c r="CN20" i="1118" s="1"/>
  <c r="AC20" i="1106"/>
  <c r="AC20" i="1118" s="1"/>
  <c r="T20" i="1106"/>
  <c r="T20" i="1118" s="1"/>
  <c r="DH20" i="1106"/>
  <c r="DH20" i="1118" s="1"/>
  <c r="AU20" i="1106"/>
  <c r="AU20" i="1118" s="1"/>
  <c r="FN20" i="1106"/>
  <c r="FN20" i="1118" s="1"/>
  <c r="BE20" i="1106"/>
  <c r="BE20" i="1118" s="1"/>
  <c r="BM20" i="1106"/>
  <c r="BM20" i="1118" s="1"/>
  <c r="CH20" i="1106"/>
  <c r="CH20" i="1118" s="1"/>
  <c r="AJ20" i="1106"/>
  <c r="AJ20" i="1118" s="1"/>
  <c r="FO20" i="1106"/>
  <c r="FO20" i="1118" s="1"/>
  <c r="FB20" i="1106"/>
  <c r="FB20" i="1118" s="1"/>
  <c r="BB20" i="1106"/>
  <c r="BB20" i="1118" s="1"/>
  <c r="BW19" i="1106"/>
  <c r="CW19"/>
  <c r="BD19"/>
  <c r="DL19"/>
  <c r="FY19"/>
  <c r="DB19"/>
  <c r="BA19"/>
  <c r="BL19"/>
  <c r="FV21"/>
  <c r="FV21" i="1118" s="1"/>
  <c r="CD17" i="1106"/>
  <c r="CC17"/>
  <c r="BI17"/>
  <c r="BN17"/>
  <c r="CM17"/>
  <c r="CU17"/>
  <c r="FO17"/>
  <c r="CX17"/>
  <c r="DK17"/>
  <c r="AV17"/>
  <c r="BT17"/>
  <c r="FM17"/>
  <c r="FT17"/>
  <c r="FN17"/>
  <c r="FI17"/>
  <c r="EI17"/>
  <c r="AL17"/>
  <c r="BW17"/>
  <c r="ED17"/>
  <c r="FR17"/>
  <c r="DJ17"/>
  <c r="CP17"/>
  <c r="U17"/>
  <c r="FK17"/>
  <c r="CN17"/>
  <c r="BD34"/>
  <c r="BD34" i="1118" s="1"/>
  <c r="FS34" i="1106"/>
  <c r="FS34" i="1118" s="1"/>
  <c r="CV34" i="1106"/>
  <c r="CV34" i="1118" s="1"/>
  <c r="CH34" i="1106"/>
  <c r="CH34" i="1118" s="1"/>
  <c r="GA34" i="1106"/>
  <c r="GA34" i="1118" s="1"/>
  <c r="BG34" i="1106"/>
  <c r="BG34" i="1118" s="1"/>
  <c r="DE34" i="1106"/>
  <c r="DE34" i="1118" s="1"/>
  <c r="CI34" i="1106"/>
  <c r="CI34" i="1118" s="1"/>
  <c r="EQ34" i="1106"/>
  <c r="EQ34" i="1118" s="1"/>
  <c r="BR34" i="1106"/>
  <c r="BR34" i="1118" s="1"/>
  <c r="DX32" i="1106"/>
  <c r="AY32"/>
  <c r="FK29"/>
  <c r="FK29" i="1118" s="1"/>
  <c r="DZ29" i="1106"/>
  <c r="DZ29" i="1118" s="1"/>
  <c r="GB29" i="1106"/>
  <c r="GB29" i="1118" s="1"/>
  <c r="DG29" i="1106"/>
  <c r="DG29" i="1118" s="1"/>
  <c r="DE27" i="1106"/>
  <c r="EB27"/>
  <c r="FZ27"/>
  <c r="CI28"/>
  <c r="CI28" i="1118" s="1"/>
  <c r="BY28" i="1106"/>
  <c r="BY28" i="1118" s="1"/>
  <c r="CS17" i="1106"/>
  <c r="DI17"/>
  <c r="CI17"/>
  <c r="DH28"/>
  <c r="DH28" i="1118" s="1"/>
  <c r="BW28" i="1106"/>
  <c r="BW28" i="1118" s="1"/>
  <c r="GB17" i="1106"/>
  <c r="DV17"/>
  <c r="BK28"/>
  <c r="BK28" i="1118" s="1"/>
  <c r="DQ28" i="1106"/>
  <c r="DQ28" i="1118" s="1"/>
  <c r="EO17" i="1106"/>
  <c r="DO17"/>
  <c r="DR17"/>
  <c r="FY17"/>
  <c r="AB17"/>
  <c r="FV17"/>
  <c r="BS28"/>
  <c r="BS28" i="1118" s="1"/>
  <c r="FA28" i="1106"/>
  <c r="FA28" i="1118" s="1"/>
  <c r="DP17" i="1106"/>
  <c r="DF28"/>
  <c r="DF28" i="1118" s="1"/>
  <c r="EH28" i="1106"/>
  <c r="EH28" i="1118" s="1"/>
  <c r="DM28" i="1106"/>
  <c r="DM28" i="1118" s="1"/>
  <c r="CW17" i="1106"/>
  <c r="EQ20"/>
  <c r="EQ20" i="1118" s="1"/>
  <c r="CV28" i="1106"/>
  <c r="CV28" i="1118" s="1"/>
  <c r="DB28" i="1106"/>
  <c r="DB28" i="1118" s="1"/>
  <c r="FC28" i="1106"/>
  <c r="FC28" i="1118" s="1"/>
  <c r="AW28" i="1106"/>
  <c r="AW28" i="1118" s="1"/>
  <c r="FW28" i="1106"/>
  <c r="FW28" i="1118" s="1"/>
  <c r="CD28" i="1106"/>
  <c r="CD28" i="1118" s="1"/>
  <c r="CU28" i="1106"/>
  <c r="CU28" i="1118" s="1"/>
  <c r="DE28" i="1106"/>
  <c r="DE28" i="1118" s="1"/>
  <c r="EK28" i="1106"/>
  <c r="EK28" i="1118" s="1"/>
  <c r="FJ28" i="1106"/>
  <c r="FJ28" i="1118" s="1"/>
  <c r="DG28" i="1106"/>
  <c r="DG28" i="1118" s="1"/>
  <c r="FN28" i="1106"/>
  <c r="FN28" i="1118" s="1"/>
  <c r="DJ28" i="1106"/>
  <c r="DJ28" i="1118" s="1"/>
  <c r="FE28" i="1106"/>
  <c r="FE28" i="1118" s="1"/>
  <c r="FD28" i="1106"/>
  <c r="FD28" i="1118" s="1"/>
  <c r="EJ28" i="1106"/>
  <c r="EJ28" i="1118" s="1"/>
  <c r="FU28" i="1106"/>
  <c r="FU28" i="1118" s="1"/>
  <c r="DR28" i="1106"/>
  <c r="DR28" i="1118" s="1"/>
  <c r="CA28" i="1106"/>
  <c r="CA28" i="1118" s="1"/>
  <c r="CR20" i="1106"/>
  <c r="CR20" i="1118" s="1"/>
  <c r="AK17" i="1106"/>
  <c r="FK28"/>
  <c r="FK28" i="1118" s="1"/>
  <c r="BA28" i="1106"/>
  <c r="BA28" i="1118" s="1"/>
  <c r="CS28" i="1106"/>
  <c r="CS28" i="1118" s="1"/>
  <c r="FT28" i="1106"/>
  <c r="FT28" i="1118" s="1"/>
  <c r="EQ37" i="1106"/>
  <c r="AC24"/>
  <c r="AC24" i="1118" s="1"/>
  <c r="EB28" i="1106"/>
  <c r="EB28" i="1118" s="1"/>
  <c r="ET42" i="1106"/>
  <c r="FZ17"/>
  <c r="BY37"/>
  <c r="FX17"/>
  <c r="AE24"/>
  <c r="AE24" i="1118" s="1"/>
  <c r="DL37" i="1106"/>
  <c r="DQ37"/>
  <c r="EQ28"/>
  <c r="EQ28" i="1118" s="1"/>
  <c r="Y17" i="1106"/>
  <c r="U20"/>
  <c r="U20" i="1118" s="1"/>
  <c r="BQ28" i="1106"/>
  <c r="BQ28" i="1118" s="1"/>
  <c r="BR28" i="1106"/>
  <c r="BR28" i="1118" s="1"/>
  <c r="BJ28" i="1106"/>
  <c r="BJ28" i="1118" s="1"/>
  <c r="CL28" i="1106"/>
  <c r="CL28" i="1118" s="1"/>
  <c r="FC17" i="1106"/>
  <c r="FN37"/>
  <c r="FA37"/>
  <c r="DI37"/>
  <c r="CX37"/>
  <c r="AV37"/>
  <c r="BW37"/>
  <c r="FE37"/>
  <c r="BA37"/>
  <c r="DY37"/>
  <c r="CZ37"/>
  <c r="CC32"/>
  <c r="FE32"/>
  <c r="BN32"/>
  <c r="FN32"/>
  <c r="EV40"/>
  <c r="EV40" i="1118" s="1"/>
  <c r="BW34" i="1106"/>
  <c r="BW34" i="1118" s="1"/>
  <c r="DU34" i="1106"/>
  <c r="DU34" i="1118" s="1"/>
  <c r="FW34" i="1106"/>
  <c r="FW34" i="1118" s="1"/>
  <c r="EP34" i="1106"/>
  <c r="EP34" i="1118" s="1"/>
  <c r="CT34" i="1106"/>
  <c r="CT34" i="1118" s="1"/>
  <c r="FE34" i="1106"/>
  <c r="FE34" i="1118" s="1"/>
  <c r="DT34" i="1106"/>
  <c r="DT34" i="1118" s="1"/>
  <c r="EL34" i="1106"/>
  <c r="EL34" i="1118" s="1"/>
  <c r="BX34" i="1106"/>
  <c r="BX34" i="1118" s="1"/>
  <c r="CC34" i="1106"/>
  <c r="CC34" i="1118" s="1"/>
  <c r="CA34" i="1106"/>
  <c r="CA34" i="1118" s="1"/>
  <c r="DQ17" i="1106"/>
  <c r="EZ28"/>
  <c r="EZ28" i="1118" s="1"/>
  <c r="ED28" i="1106"/>
  <c r="ED28" i="1118" s="1"/>
  <c r="DF37" i="1106"/>
  <c r="AT20"/>
  <c r="AT20" i="1118" s="1"/>
  <c r="BU20" i="1106"/>
  <c r="BU20" i="1118" s="1"/>
  <c r="CB37" i="1106"/>
  <c r="BE17"/>
  <c r="CJ17"/>
  <c r="DD17"/>
  <c r="BP17"/>
  <c r="CA37"/>
  <c r="EG17"/>
  <c r="GA20"/>
  <c r="GA20" i="1118" s="1"/>
  <c r="DY17" i="1106"/>
  <c r="FY37"/>
  <c r="EW41"/>
  <c r="EW41" i="1118" s="1"/>
  <c r="CY28" i="1106"/>
  <c r="CY28" i="1118" s="1"/>
  <c r="CB17" i="1106"/>
  <c r="FZ28"/>
  <c r="FZ28" i="1118" s="1"/>
  <c r="BN28" i="1106"/>
  <c r="BN28" i="1118" s="1"/>
  <c r="BF17" i="1106"/>
  <c r="EF17"/>
  <c r="FD37"/>
  <c r="BS37"/>
  <c r="EL37"/>
  <c r="EP32"/>
  <c r="FX27"/>
  <c r="DZ27"/>
  <c r="DM27"/>
  <c r="FC27"/>
  <c r="BT27"/>
  <c r="CC27"/>
  <c r="CN27"/>
  <c r="CM27"/>
  <c r="CF28"/>
  <c r="CF28" i="1118" s="1"/>
  <c r="BX28" i="1106"/>
  <c r="BX28" i="1118" s="1"/>
  <c r="FG27" i="1106"/>
  <c r="AX27"/>
  <c r="EO37"/>
  <c r="FI37"/>
  <c r="CP37"/>
  <c r="CR37"/>
  <c r="EF37"/>
  <c r="CM37"/>
  <c r="CO37"/>
  <c r="FF28"/>
  <c r="FF28" i="1118" s="1"/>
  <c r="BG28" i="1106"/>
  <c r="BG28" i="1118" s="1"/>
  <c r="CL27" i="1106"/>
  <c r="FH27"/>
  <c r="BF27"/>
  <c r="GA27"/>
  <c r="EH27"/>
  <c r="BW20"/>
  <c r="BW20" i="1118" s="1"/>
  <c r="AG20" i="1106"/>
  <c r="AG20" i="1118" s="1"/>
  <c r="GC27" i="1106"/>
  <c r="BS27"/>
  <c r="DL28"/>
  <c r="DL28" i="1118" s="1"/>
  <c r="DW37" i="1106"/>
  <c r="BR32"/>
  <c r="GD32"/>
  <c r="CM32"/>
  <c r="CQ32"/>
  <c r="FK32"/>
  <c r="AW32"/>
  <c r="FW32"/>
  <c r="CT37"/>
  <c r="CU27"/>
  <c r="CB27"/>
  <c r="EP17"/>
  <c r="BA17"/>
  <c r="BU17"/>
  <c r="CH37"/>
  <c r="BF37"/>
  <c r="AX37"/>
  <c r="FV37"/>
  <c r="BG37"/>
  <c r="EN37"/>
  <c r="BN37"/>
  <c r="BZ33"/>
  <c r="BZ33" i="1118" s="1"/>
  <c r="FY33" i="1106"/>
  <c r="FY33" i="1118" s="1"/>
  <c r="FV33" i="1106"/>
  <c r="FV33" i="1118" s="1"/>
  <c r="DG37" i="1106"/>
  <c r="DW33"/>
  <c r="DW33" i="1118" s="1"/>
  <c r="S24" i="1106"/>
  <c r="S24" i="1118" s="1"/>
  <c r="DZ37" i="1106"/>
  <c r="BO37"/>
  <c r="DM37"/>
  <c r="CV37"/>
  <c r="DR37"/>
  <c r="FK37"/>
  <c r="DE37"/>
  <c r="DH34"/>
  <c r="DH34" i="1118" s="1"/>
  <c r="CY34" i="1106"/>
  <c r="CY34" i="1118" s="1"/>
  <c r="FC34" i="1106"/>
  <c r="FC34" i="1118" s="1"/>
  <c r="CN34" i="1106"/>
  <c r="CN34" i="1118" s="1"/>
  <c r="BT34" i="1106"/>
  <c r="BT34" i="1118" s="1"/>
  <c r="CE34" i="1106"/>
  <c r="CE34" i="1118" s="1"/>
  <c r="CS34" i="1106"/>
  <c r="CS34" i="1118" s="1"/>
  <c r="DS34" i="1106"/>
  <c r="DS34" i="1118" s="1"/>
  <c r="BI34" i="1106"/>
  <c r="BI34" i="1118" s="1"/>
  <c r="FX34" i="1106"/>
  <c r="FX34" i="1118" s="1"/>
  <c r="EA17" i="1106"/>
  <c r="CJ37"/>
  <c r="BH17"/>
  <c r="EJ37"/>
  <c r="BP20"/>
  <c r="BP20" i="1118" s="1"/>
  <c r="FQ20" i="1106"/>
  <c r="FQ20" i="1118" s="1"/>
  <c r="CE17" i="1106"/>
  <c r="FJ17"/>
  <c r="EZ17"/>
  <c r="EC37"/>
  <c r="EV42"/>
  <c r="CQ17"/>
  <c r="EI37"/>
  <c r="BI20"/>
  <c r="BI20" i="1118" s="1"/>
  <c r="EU41" i="1106"/>
  <c r="EU41" i="1118" s="1"/>
  <c r="DZ28" i="1106"/>
  <c r="DZ28" i="1118" s="1"/>
  <c r="FA17" i="1106"/>
  <c r="FH28"/>
  <c r="FH28" i="1118" s="1"/>
  <c r="DT28" i="1106"/>
  <c r="DT28" i="1118" s="1"/>
  <c r="EE37" i="1106"/>
  <c r="BR37"/>
  <c r="BZ37"/>
  <c r="DS37"/>
  <c r="EK32"/>
  <c r="CM29"/>
  <c r="CM29" i="1118" s="1"/>
  <c r="CB29" i="1106"/>
  <c r="CB29" i="1118" s="1"/>
  <c r="GC29" i="1106"/>
  <c r="GC29" i="1118" s="1"/>
  <c r="EQ29" i="1106"/>
  <c r="EQ29" i="1118" s="1"/>
  <c r="DH29" i="1106"/>
  <c r="DH29" i="1118" s="1"/>
  <c r="BQ29" i="1106"/>
  <c r="BQ29" i="1118" s="1"/>
  <c r="EA39" i="1106"/>
  <c r="EA39" i="1118" s="1"/>
  <c r="GC39" i="1106"/>
  <c r="GC39" i="1118" s="1"/>
  <c r="DR39" i="1106"/>
  <c r="DR39" i="1118" s="1"/>
  <c r="CB39" i="1106"/>
  <c r="CB39" i="1118" s="1"/>
  <c r="EF39" i="1106"/>
  <c r="EF39" i="1118" s="1"/>
  <c r="CW39" i="1106"/>
  <c r="CW39" i="1118" s="1"/>
  <c r="BC39" i="1106"/>
  <c r="BC39" i="1118" s="1"/>
  <c r="EB39" i="1106"/>
  <c r="EB39" i="1118" s="1"/>
  <c r="DY39" i="1106"/>
  <c r="DY39" i="1118" s="1"/>
  <c r="DI29" i="1106"/>
  <c r="DI29" i="1118" s="1"/>
  <c r="DK32" i="1106"/>
  <c r="BI27"/>
  <c r="CW28"/>
  <c r="CW28" i="1118" s="1"/>
  <c r="AV28" i="1106"/>
  <c r="AV28" i="1118" s="1"/>
  <c r="FO28" i="1106"/>
  <c r="FO28" i="1118" s="1"/>
  <c r="EL28" i="1106"/>
  <c r="EL28" i="1118" s="1"/>
  <c r="DD28" i="1106"/>
  <c r="DD28" i="1118" s="1"/>
  <c r="FP28" i="1106"/>
  <c r="FP28" i="1118" s="1"/>
  <c r="FI28" i="1106"/>
  <c r="FI28" i="1118" s="1"/>
  <c r="CG28" i="1106"/>
  <c r="CG28" i="1118" s="1"/>
  <c r="DY28" i="1106"/>
  <c r="DY28" i="1118" s="1"/>
  <c r="BU28" i="1106"/>
  <c r="BU28" i="1118" s="1"/>
  <c r="CX28" i="1106"/>
  <c r="CX28" i="1118" s="1"/>
  <c r="FM27" i="1106"/>
  <c r="CD27"/>
  <c r="DP27"/>
  <c r="BD27"/>
  <c r="DX27"/>
  <c r="FB27"/>
  <c r="BB27"/>
  <c r="CX39"/>
  <c r="CX39" i="1118" s="1"/>
  <c r="EH39" i="1106"/>
  <c r="EH39" i="1118" s="1"/>
  <c r="EM39" i="1106"/>
  <c r="EM39" i="1118" s="1"/>
  <c r="BN39" i="1106"/>
  <c r="BN39" i="1118" s="1"/>
  <c r="CS39" i="1106"/>
  <c r="CS39" i="1118" s="1"/>
  <c r="EK39" i="1106"/>
  <c r="EK39" i="1118" s="1"/>
  <c r="EI39" i="1106"/>
  <c r="EI39" i="1118" s="1"/>
  <c r="FE39" i="1106"/>
  <c r="FE39" i="1118" s="1"/>
  <c r="GB39" i="1106"/>
  <c r="GB39" i="1118" s="1"/>
  <c r="DX39" i="1106"/>
  <c r="DX39" i="1118" s="1"/>
  <c r="FS39" i="1106"/>
  <c r="FS39" i="1118" s="1"/>
  <c r="EQ39" i="1106"/>
  <c r="EQ39" i="1118" s="1"/>
  <c r="CM39" i="1106"/>
  <c r="CM39" i="1118" s="1"/>
  <c r="BE39" i="1106"/>
  <c r="BE39" i="1118" s="1"/>
  <c r="DF39" i="1106"/>
  <c r="DF39" i="1118" s="1"/>
  <c r="FD39" i="1106"/>
  <c r="FD39" i="1118" s="1"/>
  <c r="CN39" i="1106"/>
  <c r="CN39" i="1118" s="1"/>
  <c r="BD39" i="1106"/>
  <c r="BD39" i="1118" s="1"/>
  <c r="DB39" i="1106"/>
  <c r="DB39" i="1118" s="1"/>
  <c r="BY39" i="1106"/>
  <c r="BY39" i="1118" s="1"/>
  <c r="CT39" i="1106"/>
  <c r="CT39" i="1118" s="1"/>
  <c r="EL39" i="1106"/>
  <c r="EL39" i="1118" s="1"/>
  <c r="EN39" i="1106"/>
  <c r="EN39" i="1118" s="1"/>
  <c r="BO39" i="1106"/>
  <c r="BO39" i="1118" s="1"/>
  <c r="BS39" i="1106"/>
  <c r="BS39" i="1118" s="1"/>
  <c r="CC39" i="1106"/>
  <c r="CC39" i="1118" s="1"/>
  <c r="CL39" i="1106"/>
  <c r="CL39" i="1118" s="1"/>
  <c r="CH39" i="1106"/>
  <c r="CH39" i="1118" s="1"/>
  <c r="CQ39" i="1106"/>
  <c r="CQ39" i="1118" s="1"/>
  <c r="DI39" i="1106"/>
  <c r="DI39" i="1118" s="1"/>
  <c r="DL39" i="1106"/>
  <c r="DL39" i="1118" s="1"/>
  <c r="BR39" i="1106"/>
  <c r="BR39" i="1118" s="1"/>
  <c r="BL27" i="1106"/>
  <c r="EJ38"/>
  <c r="EJ38" i="1118" s="1"/>
  <c r="FN38" i="1106"/>
  <c r="FN38" i="1118" s="1"/>
  <c r="DV38" i="1106"/>
  <c r="DV38" i="1118" s="1"/>
  <c r="FZ38" i="1106"/>
  <c r="FZ38" i="1118" s="1"/>
  <c r="EH38" i="1106"/>
  <c r="EH38" i="1118" s="1"/>
  <c r="BQ38" i="1106"/>
  <c r="BQ38" i="1118" s="1"/>
  <c r="BA38" i="1106"/>
  <c r="BA38" i="1118" s="1"/>
  <c r="FK38" i="1106"/>
  <c r="FK38" i="1118" s="1"/>
  <c r="DB38" i="1106"/>
  <c r="DB38" i="1118" s="1"/>
  <c r="EA38" i="1106"/>
  <c r="EA38" i="1118" s="1"/>
  <c r="CM38" i="1106"/>
  <c r="CM38" i="1118" s="1"/>
  <c r="BY38" i="1106"/>
  <c r="BY38" i="1118" s="1"/>
  <c r="CN38" i="1106"/>
  <c r="CN38" i="1118" s="1"/>
  <c r="DI38" i="1106"/>
  <c r="DI38" i="1118" s="1"/>
  <c r="BF38" i="1106"/>
  <c r="BF38" i="1118" s="1"/>
  <c r="DL38" i="1106"/>
  <c r="DL38" i="1118" s="1"/>
  <c r="DC38" i="1106"/>
  <c r="DC38" i="1118" s="1"/>
  <c r="BI38" i="1106"/>
  <c r="BI38" i="1118" s="1"/>
  <c r="DK38" i="1106"/>
  <c r="DK38" i="1118" s="1"/>
  <c r="GD38" i="1106"/>
  <c r="GD38" i="1118" s="1"/>
  <c r="DU38" i="1106"/>
  <c r="DU38" i="1118" s="1"/>
  <c r="BJ27" i="1106"/>
  <c r="FC37"/>
  <c r="BL37"/>
  <c r="BJ37"/>
  <c r="FW37"/>
  <c r="CN37"/>
  <c r="BC37"/>
  <c r="DK37"/>
  <c r="BU37"/>
  <c r="EZ37"/>
  <c r="DS27"/>
  <c r="FW27"/>
  <c r="BE28"/>
  <c r="BE28" i="1118" s="1"/>
  <c r="EP27" i="1106"/>
  <c r="BW27"/>
  <c r="EG21"/>
  <c r="EG21" i="1118" s="1"/>
  <c r="CG21" i="1106"/>
  <c r="CG21" i="1118" s="1"/>
  <c r="AX21" i="1106"/>
  <c r="AX21" i="1118" s="1"/>
  <c r="BN27" i="1106"/>
  <c r="EQ27"/>
  <c r="FF27"/>
  <c r="AX28"/>
  <c r="AX28" i="1118" s="1"/>
  <c r="DO21" i="1106"/>
  <c r="DO21" i="1118" s="1"/>
  <c r="EH37" i="1106"/>
  <c r="BP27"/>
  <c r="BX27"/>
  <c r="FH38"/>
  <c r="FH38" i="1118" s="1"/>
  <c r="DW28" i="1106"/>
  <c r="DW28" i="1118" s="1"/>
  <c r="EE32" i="1106"/>
  <c r="DN32"/>
  <c r="EQ32"/>
  <c r="FB32"/>
  <c r="FS32"/>
  <c r="DE32"/>
  <c r="CL32"/>
  <c r="CK32"/>
  <c r="BH32"/>
  <c r="FK27"/>
  <c r="BV27"/>
  <c r="AW27"/>
  <c r="FJ27"/>
  <c r="GD28"/>
  <c r="GD28" i="1118" s="1"/>
  <c r="GE28" i="1106"/>
  <c r="GE28" i="1118" s="1"/>
  <c r="EP37" i="1106"/>
  <c r="CU34"/>
  <c r="CU34" i="1118" s="1"/>
  <c r="FM34" i="1106"/>
  <c r="FM34" i="1118" s="1"/>
  <c r="BY34" i="1106"/>
  <c r="BY34" i="1118" s="1"/>
  <c r="FI34" i="1106"/>
  <c r="FI34" i="1118" s="1"/>
  <c r="EK34" i="1106"/>
  <c r="EK34" i="1118" s="1"/>
  <c r="DI34" i="1106"/>
  <c r="DI34" i="1118" s="1"/>
  <c r="DD34" i="1106"/>
  <c r="DD34" i="1118" s="1"/>
  <c r="CV17" i="1106"/>
  <c r="BZ17"/>
  <c r="CK37"/>
  <c r="EA37"/>
  <c r="DB37"/>
  <c r="DV37"/>
  <c r="BG29"/>
  <c r="BG29" i="1118" s="1"/>
  <c r="CG29" i="1106"/>
  <c r="CG29" i="1118" s="1"/>
  <c r="BT29" i="1106"/>
  <c r="BT29" i="1118" s="1"/>
  <c r="FL21" i="1106"/>
  <c r="FL21" i="1118" s="1"/>
  <c r="ET40" i="1106"/>
  <c r="ET40" i="1118" s="1"/>
  <c r="FV29" i="1106"/>
  <c r="FV29" i="1118" s="1"/>
  <c r="CY29" i="1106"/>
  <c r="CY29" i="1118" s="1"/>
  <c r="GB37" i="1106"/>
  <c r="GC37"/>
  <c r="FR37"/>
  <c r="DM29"/>
  <c r="DM29" i="1118" s="1"/>
  <c r="EJ33" i="1106"/>
  <c r="EJ33" i="1118" s="1"/>
  <c r="EC33" i="1106"/>
  <c r="EC33" i="1118" s="1"/>
  <c r="V21" i="1106"/>
  <c r="V21" i="1118" s="1"/>
  <c r="DQ21" i="1106"/>
  <c r="DQ21" i="1118" s="1"/>
  <c r="CZ29" i="1106"/>
  <c r="CZ29" i="1118" s="1"/>
  <c r="FI29" i="1106"/>
  <c r="FI29" i="1118" s="1"/>
  <c r="BC29" i="1106"/>
  <c r="BC29" i="1118" s="1"/>
  <c r="BW29" i="1106"/>
  <c r="BW29" i="1118" s="1"/>
  <c r="DT37" i="1106"/>
  <c r="FZ37"/>
  <c r="CL37"/>
  <c r="CQ37"/>
  <c r="FO37"/>
  <c r="BV37"/>
  <c r="DA37"/>
  <c r="CC37"/>
  <c r="FB37"/>
  <c r="GA37"/>
  <c r="FU29"/>
  <c r="FU29" i="1118" s="1"/>
  <c r="FN29" i="1106"/>
  <c r="FN29" i="1118" s="1"/>
  <c r="FR29" i="1106"/>
  <c r="FR29" i="1118" s="1"/>
  <c r="FY21" i="1106"/>
  <c r="FY21" i="1118" s="1"/>
  <c r="GD29" i="1106"/>
  <c r="GD29" i="1118" s="1"/>
  <c r="BS29" i="1106"/>
  <c r="BS29" i="1118" s="1"/>
  <c r="DX29" i="1106"/>
  <c r="DX29" i="1118" s="1"/>
  <c r="CI29" i="1106"/>
  <c r="CI29" i="1118" s="1"/>
  <c r="ED29" i="1106"/>
  <c r="ED29" i="1118" s="1"/>
  <c r="CS29" i="1106"/>
  <c r="CS29" i="1118" s="1"/>
  <c r="FS29" i="1106"/>
  <c r="FS29" i="1118" s="1"/>
  <c r="BD29" i="1106"/>
  <c r="BD29" i="1118" s="1"/>
  <c r="BK29" i="1106"/>
  <c r="BK29" i="1118" s="1"/>
  <c r="EE29" i="1106"/>
  <c r="EE29" i="1118" s="1"/>
  <c r="EA29" i="1106"/>
  <c r="EA29" i="1118" s="1"/>
  <c r="DA29" i="1106"/>
  <c r="DA29" i="1118" s="1"/>
  <c r="EN19" i="1106"/>
  <c r="BP32"/>
  <c r="U19"/>
  <c r="BL39"/>
  <c r="BL39" i="1118" s="1"/>
  <c r="AV39" i="1106"/>
  <c r="AV39" i="1118" s="1"/>
  <c r="GD39" i="1106"/>
  <c r="GD39" i="1118" s="1"/>
  <c r="CU39" i="1106"/>
  <c r="CU39" i="1118" s="1"/>
  <c r="EC39" i="1106"/>
  <c r="EC39" i="1118" s="1"/>
  <c r="DZ39" i="1106"/>
  <c r="DZ39" i="1118" s="1"/>
  <c r="FU39" i="1106"/>
  <c r="FU39" i="1118" s="1"/>
  <c r="BZ39" i="1106"/>
  <c r="BZ39" i="1118" s="1"/>
  <c r="DM21" i="1106"/>
  <c r="DM21" i="1118" s="1"/>
  <c r="Y21" i="1106"/>
  <c r="Y21" i="1118" s="1"/>
  <c r="DK21" i="1106"/>
  <c r="DK21" i="1118" s="1"/>
  <c r="EJ21" i="1106"/>
  <c r="EJ21" i="1118" s="1"/>
  <c r="CN21" i="1106"/>
  <c r="CN21" i="1118" s="1"/>
  <c r="AV21" i="1106"/>
  <c r="AV21" i="1118" s="1"/>
  <c r="AG21" i="1106"/>
  <c r="AG21" i="1118" s="1"/>
  <c r="AN21" i="1106"/>
  <c r="AN21" i="1118" s="1"/>
  <c r="DN21" i="1106"/>
  <c r="DN21" i="1118" s="1"/>
  <c r="EK21" i="1106"/>
  <c r="EK21" i="1118" s="1"/>
  <c r="BL21" i="1106"/>
  <c r="BL21" i="1118" s="1"/>
  <c r="EI21" i="1106"/>
  <c r="EI21" i="1118" s="1"/>
  <c r="FE21" i="1106"/>
  <c r="FE21" i="1118" s="1"/>
  <c r="CC21" i="1106"/>
  <c r="CC21" i="1118" s="1"/>
  <c r="BT21" i="1106"/>
  <c r="BT21" i="1118" s="1"/>
  <c r="FO21" i="1106"/>
  <c r="FO21" i="1118" s="1"/>
  <c r="EL21" i="1106"/>
  <c r="EL21" i="1118" s="1"/>
  <c r="AK21" i="1106"/>
  <c r="AK21" i="1118" s="1"/>
  <c r="AD21" i="1106"/>
  <c r="AD21" i="1118" s="1"/>
  <c r="P21" i="1106"/>
  <c r="P21" i="1118" s="1"/>
  <c r="Q21" i="1106"/>
  <c r="Q21" i="1118" s="1"/>
  <c r="BH21" i="1106"/>
  <c r="BH21" i="1118" s="1"/>
  <c r="CV38" i="1106"/>
  <c r="CV38" i="1118" s="1"/>
  <c r="BO38" i="1106"/>
  <c r="BO38" i="1118" s="1"/>
  <c r="FT38" i="1106"/>
  <c r="FT38" i="1118" s="1"/>
  <c r="CJ38" i="1106"/>
  <c r="CJ38" i="1118" s="1"/>
  <c r="EK38" i="1106"/>
  <c r="EK38" i="1118" s="1"/>
  <c r="DM38" i="1106"/>
  <c r="DM38" i="1118" s="1"/>
  <c r="BN38" i="1106"/>
  <c r="BN38" i="1118" s="1"/>
  <c r="BL38" i="1106"/>
  <c r="BL38" i="1118" s="1"/>
  <c r="EG38" i="1106"/>
  <c r="EG38" i="1118" s="1"/>
  <c r="CG38" i="1106"/>
  <c r="CG38" i="1118" s="1"/>
  <c r="EE38" i="1106"/>
  <c r="EE38" i="1118" s="1"/>
  <c r="FJ38" i="1106"/>
  <c r="FJ38" i="1118" s="1"/>
  <c r="CE38" i="1106"/>
  <c r="CE38" i="1118" s="1"/>
  <c r="FD38" i="1106"/>
  <c r="FD38" i="1118" s="1"/>
  <c r="AP21" i="1106"/>
  <c r="AP21" i="1118" s="1"/>
  <c r="CD21" i="1106"/>
  <c r="CD21" i="1118" s="1"/>
  <c r="BU27" i="1106"/>
  <c r="CF39"/>
  <c r="CF39" i="1118" s="1"/>
  <c r="CY27" i="1106"/>
  <c r="BK34"/>
  <c r="BK34" i="1118" s="1"/>
  <c r="FJ21" i="1106"/>
  <c r="FJ21" i="1118" s="1"/>
  <c r="AW21" i="1106"/>
  <c r="AW21" i="1118" s="1"/>
  <c r="FS21" i="1106"/>
  <c r="FS21" i="1118" s="1"/>
  <c r="BX21" i="1106"/>
  <c r="BX21" i="1118" s="1"/>
  <c r="X21" i="1106"/>
  <c r="X21" i="1118" s="1"/>
  <c r="BA21" i="1106"/>
  <c r="BA21" i="1118" s="1"/>
  <c r="BG21" i="1106"/>
  <c r="BG21" i="1118" s="1"/>
  <c r="EJ27" i="1106"/>
  <c r="AW17"/>
  <c r="BV17"/>
  <c r="DX17"/>
  <c r="FJ37"/>
  <c r="GD37"/>
  <c r="DX37"/>
  <c r="FK20"/>
  <c r="FK20" i="1118" s="1"/>
  <c r="EO20" i="1106"/>
  <c r="EO20" i="1118" s="1"/>
  <c r="GE20" i="1106"/>
  <c r="GE20" i="1118" s="1"/>
  <c r="GC20" i="1106"/>
  <c r="GC20" i="1118" s="1"/>
  <c r="CQ21" i="1106"/>
  <c r="CQ21" i="1118" s="1"/>
  <c r="BW21" i="1106"/>
  <c r="BW21" i="1118" s="1"/>
  <c r="CP21" i="1106"/>
  <c r="CP21" i="1118" s="1"/>
  <c r="BF21" i="1106"/>
  <c r="BF21" i="1118" s="1"/>
  <c r="FE27" i="1106"/>
  <c r="CS27"/>
  <c r="BJ34"/>
  <c r="BJ34" i="1118" s="1"/>
  <c r="CZ34" i="1106"/>
  <c r="CZ34" i="1118" s="1"/>
  <c r="AE17" i="1106"/>
  <c r="BV38"/>
  <c r="BV38" i="1118" s="1"/>
  <c r="AU21" i="1106"/>
  <c r="AU21" i="1118" s="1"/>
  <c r="FU21" i="1106"/>
  <c r="FU21" i="1118" s="1"/>
  <c r="DL21" i="1106"/>
  <c r="DL21" i="1118" s="1"/>
  <c r="BE21" i="1106"/>
  <c r="BE21" i="1118" s="1"/>
  <c r="BK27" i="1106"/>
  <c r="BH34"/>
  <c r="BH34" i="1118" s="1"/>
  <c r="DB27" i="1106"/>
  <c r="DC17"/>
  <c r="BB17"/>
  <c r="CL17"/>
  <c r="DU17"/>
  <c r="DF17"/>
  <c r="BR17"/>
  <c r="BJ17"/>
  <c r="AX17"/>
  <c r="BC21"/>
  <c r="BC21" i="1118" s="1"/>
  <c r="CO21" i="1106"/>
  <c r="CO21" i="1118" s="1"/>
  <c r="AE21" i="1106"/>
  <c r="AE21" i="1118" s="1"/>
  <c r="BY21" i="1106"/>
  <c r="BY21" i="1118" s="1"/>
  <c r="FI21" i="1106"/>
  <c r="FI21" i="1118" s="1"/>
  <c r="BP21" i="1106"/>
  <c r="BP21" i="1118" s="1"/>
  <c r="FJ34" i="1106"/>
  <c r="FJ34" i="1118" s="1"/>
  <c r="CT27" i="1106"/>
  <c r="FQ39"/>
  <c r="FQ39" i="1118" s="1"/>
  <c r="DZ38" i="1106"/>
  <c r="DZ38" i="1118" s="1"/>
  <c r="BT38" i="1106"/>
  <c r="BT38" i="1118" s="1"/>
  <c r="FF39" i="1106"/>
  <c r="FF39" i="1118" s="1"/>
  <c r="DP34" i="1106"/>
  <c r="DP34" i="1118" s="1"/>
  <c r="CF34" i="1106"/>
  <c r="CF34" i="1118" s="1"/>
  <c r="GE17" i="1106"/>
  <c r="DJ21"/>
  <c r="DJ21" i="1118" s="1"/>
  <c r="AT21" i="1106"/>
  <c r="AT21" i="1118" s="1"/>
  <c r="CL21" i="1106"/>
  <c r="CL21" i="1118" s="1"/>
  <c r="DA21" i="1106"/>
  <c r="DA21" i="1118" s="1"/>
  <c r="T21" i="1106"/>
  <c r="T21" i="1118" s="1"/>
  <c r="CM21" i="1106"/>
  <c r="CM21" i="1118" s="1"/>
  <c r="FP34" i="1106"/>
  <c r="FP34" i="1118" s="1"/>
  <c r="FJ39" i="1106"/>
  <c r="FJ39" i="1118" s="1"/>
  <c r="FU38" i="1106"/>
  <c r="FU38" i="1118" s="1"/>
  <c r="GE39" i="1106"/>
  <c r="GE39" i="1118" s="1"/>
  <c r="BH27" i="1106"/>
  <c r="AZ34"/>
  <c r="AZ34" i="1118" s="1"/>
  <c r="CB34" i="1106"/>
  <c r="CB34" i="1118" s="1"/>
  <c r="GD17" i="1106"/>
  <c r="EG32"/>
  <c r="BO32"/>
  <c r="DH32"/>
  <c r="ED32"/>
  <c r="BY32"/>
  <c r="EZ32"/>
  <c r="BE32"/>
  <c r="DM32"/>
  <c r="CH32"/>
  <c r="FF32"/>
  <c r="FD32"/>
  <c r="CY32"/>
  <c r="BW32"/>
  <c r="AG17"/>
  <c r="DQ27"/>
  <c r="AD17"/>
  <c r="FU27"/>
  <c r="EM27"/>
  <c r="CH17"/>
  <c r="FN27"/>
  <c r="BR27"/>
  <c r="AV27"/>
  <c r="FY27"/>
  <c r="DG27"/>
  <c r="FQ27"/>
  <c r="CG27"/>
  <c r="BC34"/>
  <c r="BC34" i="1118" s="1"/>
  <c r="AX34" i="1106"/>
  <c r="AX34" i="1118" s="1"/>
  <c r="Z17" i="1106"/>
  <c r="FD27"/>
  <c r="EY42"/>
  <c r="CE27"/>
  <c r="DF34"/>
  <c r="DF34" i="1118" s="1"/>
  <c r="EZ34" i="1106"/>
  <c r="EZ34" i="1118" s="1"/>
  <c r="BM34" i="1106"/>
  <c r="BM34" i="1118" s="1"/>
  <c r="AJ17" i="1106"/>
  <c r="BB29"/>
  <c r="BB29" i="1118" s="1"/>
  <c r="EM29" i="1106"/>
  <c r="EM29" i="1118" s="1"/>
  <c r="CQ29" i="1106"/>
  <c r="CQ29" i="1118" s="1"/>
  <c r="DV29" i="1106"/>
  <c r="DV29" i="1118" s="1"/>
  <c r="GA28" i="1106"/>
  <c r="GA28" i="1118" s="1"/>
  <c r="CP28" i="1106"/>
  <c r="CP28" i="1118" s="1"/>
  <c r="BT28" i="1106"/>
  <c r="BT28" i="1118" s="1"/>
  <c r="CN28" i="1106"/>
  <c r="CN28" i="1118" s="1"/>
  <c r="FG28" i="1106"/>
  <c r="FG28" i="1118" s="1"/>
  <c r="EF28" i="1106"/>
  <c r="EF28" i="1118" s="1"/>
  <c r="CE33" i="1106"/>
  <c r="CE33" i="1118" s="1"/>
  <c r="AW37" i="1106"/>
  <c r="CB38"/>
  <c r="CB38" i="1118" s="1"/>
  <c r="CG37" i="1106"/>
  <c r="CE37"/>
  <c r="BB28"/>
  <c r="BB28" i="1118" s="1"/>
  <c r="FL28" i="1106"/>
  <c r="FL28" i="1118" s="1"/>
  <c r="CO28" i="1106"/>
  <c r="CO28" i="1118" s="1"/>
  <c r="FB28" i="1106"/>
  <c r="FB28" i="1118" s="1"/>
  <c r="FT37" i="1106"/>
  <c r="FQ21"/>
  <c r="FQ21" i="1118" s="1"/>
  <c r="CD29" i="1106"/>
  <c r="CD29" i="1118" s="1"/>
  <c r="EG29" i="1106"/>
  <c r="EG29" i="1118" s="1"/>
  <c r="CA29" i="1106"/>
  <c r="CA29" i="1118" s="1"/>
  <c r="CW29" i="1106"/>
  <c r="CW29" i="1118" s="1"/>
  <c r="FQ37" i="1106"/>
  <c r="BH37"/>
  <c r="EM37"/>
  <c r="FG37"/>
  <c r="CM33"/>
  <c r="CM33" i="1118" s="1"/>
  <c r="DP37" i="1106"/>
  <c r="EB21"/>
  <c r="EB21" i="1118" s="1"/>
  <c r="EI29" i="1106"/>
  <c r="EI29" i="1118" s="1"/>
  <c r="EC29" i="1106"/>
  <c r="EC29" i="1118" s="1"/>
  <c r="BF29" i="1106"/>
  <c r="BF29" i="1118" s="1"/>
  <c r="EX42" i="1106"/>
  <c r="DC19"/>
  <c r="FU37"/>
  <c r="FF37"/>
  <c r="CF37"/>
  <c r="GE37"/>
  <c r="DD37"/>
  <c r="CD37"/>
  <c r="CW37"/>
  <c r="DU29"/>
  <c r="DU29" i="1118" s="1"/>
  <c r="FM29" i="1106"/>
  <c r="FM29" i="1118" s="1"/>
  <c r="GA33" i="1106"/>
  <c r="GA33" i="1118" s="1"/>
  <c r="DP33" i="1106"/>
  <c r="DP33" i="1118" s="1"/>
  <c r="ED37" i="1106"/>
  <c r="CA21"/>
  <c r="CA21" i="1118" s="1"/>
  <c r="FT21" i="1106"/>
  <c r="FT21" i="1118" s="1"/>
  <c r="DD29" i="1106"/>
  <c r="DD29" i="1118" s="1"/>
  <c r="CT29" i="1106"/>
  <c r="CT29" i="1118" s="1"/>
  <c r="AZ29" i="1106"/>
  <c r="AZ29" i="1118" s="1"/>
  <c r="BB37" i="1106"/>
  <c r="GE29"/>
  <c r="GE29" i="1118" s="1"/>
  <c r="V24" i="1106"/>
  <c r="V24" i="1118" s="1"/>
  <c r="W24" i="1106"/>
  <c r="W24" i="1118" s="1"/>
  <c r="AB24" i="1106"/>
  <c r="AB24" i="1118" s="1"/>
  <c r="AD24" i="1106"/>
  <c r="AD24" i="1118" s="1"/>
  <c r="R24" i="1106"/>
  <c r="R24" i="1118" s="1"/>
  <c r="P24" i="1106"/>
  <c r="P24" i="1118" s="1"/>
  <c r="EE39" i="1106"/>
  <c r="EE39" i="1118" s="1"/>
  <c r="DS39" i="1106"/>
  <c r="DS39" i="1118" s="1"/>
  <c r="AY34" i="1106"/>
  <c r="AY34" i="1118" s="1"/>
  <c r="DV34" i="1106"/>
  <c r="DV34" i="1118" s="1"/>
  <c r="Q24" i="1106"/>
  <c r="Q24" i="1118" s="1"/>
  <c r="T24" i="1106"/>
  <c r="T24" i="1118" s="1"/>
  <c r="X24" i="1106"/>
  <c r="X24" i="1118" s="1"/>
  <c r="CX29" i="1106"/>
  <c r="CX29" i="1118" s="1"/>
  <c r="DY29" i="1106"/>
  <c r="DY29" i="1118" s="1"/>
  <c r="GC19" i="1106"/>
  <c r="CZ32"/>
  <c r="BO29"/>
  <c r="BO29" i="1118" s="1"/>
  <c r="Z24" i="1106"/>
  <c r="Z24" i="1118" s="1"/>
  <c r="Y24" i="1106"/>
  <c r="Y24" i="1118" s="1"/>
  <c r="U24" i="1106"/>
  <c r="U24" i="1118" s="1"/>
  <c r="AA24" i="1106"/>
  <c r="AA24" i="1118" s="1"/>
  <c r="DZ33" i="1106"/>
  <c r="DZ33" i="1118" s="1"/>
  <c r="BR33" i="1106"/>
  <c r="BR33" i="1118" s="1"/>
  <c r="CX38" i="1106"/>
  <c r="CX38" i="1118" s="1"/>
  <c r="CD38" i="1106"/>
  <c r="CD38" i="1118" s="1"/>
  <c r="DD38" i="1106"/>
  <c r="DD38" i="1118" s="1"/>
  <c r="BD38" i="1106"/>
  <c r="BD38" i="1118" s="1"/>
  <c r="EN38" i="1106"/>
  <c r="EN38" i="1118" s="1"/>
  <c r="CA38" i="1106"/>
  <c r="CA38" i="1118" s="1"/>
  <c r="BS38" i="1106"/>
  <c r="BS38" i="1118" s="1"/>
  <c r="DO38" i="1106"/>
  <c r="DO38" i="1118" s="1"/>
  <c r="DA38" i="1106"/>
  <c r="DA38" i="1118" s="1"/>
  <c r="CY38" i="1106"/>
  <c r="CY38" i="1118" s="1"/>
  <c r="BH38" i="1106"/>
  <c r="BH38" i="1118" s="1"/>
  <c r="DY38" i="1106"/>
  <c r="DY38" i="1118" s="1"/>
  <c r="EQ38" i="1106"/>
  <c r="EQ38" i="1118" s="1"/>
  <c r="EB38" i="1106"/>
  <c r="EB38" i="1118" s="1"/>
  <c r="CO38" i="1106"/>
  <c r="CO38" i="1118" s="1"/>
  <c r="CP38" i="1106"/>
  <c r="CP38" i="1118" s="1"/>
  <c r="FB38" i="1106"/>
  <c r="FB38" i="1118" s="1"/>
  <c r="BX38" i="1106"/>
  <c r="BX38" i="1118" s="1"/>
  <c r="BW38" i="1106"/>
  <c r="BW38" i="1118" s="1"/>
  <c r="CT38" i="1106"/>
  <c r="CT38" i="1118" s="1"/>
  <c r="BE38" i="1106"/>
  <c r="BE38" i="1118" s="1"/>
  <c r="GA38" i="1106"/>
  <c r="GA38" i="1118" s="1"/>
  <c r="AX38" i="1106"/>
  <c r="AX38" i="1118" s="1"/>
  <c r="EI38" i="1106"/>
  <c r="EI38" i="1118" s="1"/>
  <c r="CS38" i="1106"/>
  <c r="CS38" i="1118" s="1"/>
  <c r="FY38" i="1106"/>
  <c r="FY38" i="1118" s="1"/>
  <c r="DP38" i="1106"/>
  <c r="DP38" i="1118" s="1"/>
  <c r="ED38" i="1106"/>
  <c r="ED38" i="1118" s="1"/>
  <c r="FG38" i="1106"/>
  <c r="FG38" i="1118" s="1"/>
  <c r="CZ38" i="1106"/>
  <c r="CZ38" i="1118" s="1"/>
  <c r="CK38" i="1106"/>
  <c r="CK38" i="1118" s="1"/>
  <c r="FM38" i="1106"/>
  <c r="FM38" i="1118" s="1"/>
  <c r="FC38" i="1106"/>
  <c r="FC38" i="1118" s="1"/>
  <c r="DS38" i="1106"/>
  <c r="DS38" i="1118" s="1"/>
  <c r="BM38" i="1106"/>
  <c r="BM38" i="1118" s="1"/>
  <c r="DR38" i="1106"/>
  <c r="DR38" i="1118" s="1"/>
  <c r="EF38" i="1106"/>
  <c r="EF38" i="1118" s="1"/>
  <c r="BK38" i="1106"/>
  <c r="BK38" i="1118" s="1"/>
  <c r="DG38" i="1106"/>
  <c r="DG38" i="1118" s="1"/>
  <c r="EO38" i="1106"/>
  <c r="EO38" i="1118" s="1"/>
  <c r="AZ38" i="1106"/>
  <c r="AZ38" i="1118" s="1"/>
  <c r="FX38" i="1106"/>
  <c r="FX38" i="1118" s="1"/>
  <c r="EM33" i="1106"/>
  <c r="EM33" i="1118" s="1"/>
  <c r="ES40" i="1106"/>
  <c r="ES40" i="1118" s="1"/>
  <c r="EY40" i="1106"/>
  <c r="EY40" i="1118" s="1"/>
  <c r="FR32" i="1106"/>
  <c r="FX29"/>
  <c r="FX29" i="1118" s="1"/>
  <c r="EO39" i="1106"/>
  <c r="EO39" i="1118" s="1"/>
  <c r="EJ39" i="1106"/>
  <c r="EJ39" i="1118" s="1"/>
  <c r="DV39" i="1106"/>
  <c r="DV39" i="1118" s="1"/>
  <c r="FN39" i="1106"/>
  <c r="FN39" i="1118" s="1"/>
  <c r="FV39" i="1106"/>
  <c r="FV39" i="1118" s="1"/>
  <c r="DJ39" i="1106"/>
  <c r="DJ39" i="1118" s="1"/>
  <c r="FY39" i="1106"/>
  <c r="FY39" i="1118" s="1"/>
  <c r="DU39" i="1106"/>
  <c r="DU39" i="1118" s="1"/>
  <c r="AY39" i="1106"/>
  <c r="AY39" i="1118" s="1"/>
  <c r="FZ39" i="1106"/>
  <c r="FZ39" i="1118" s="1"/>
  <c r="GA39" i="1106"/>
  <c r="GA39" i="1118" s="1"/>
  <c r="DN39" i="1106"/>
  <c r="DN39" i="1118" s="1"/>
  <c r="FW39" i="1106"/>
  <c r="FW39" i="1118" s="1"/>
  <c r="CK39" i="1106"/>
  <c r="CK39" i="1118" s="1"/>
  <c r="DE39" i="1106"/>
  <c r="DE39" i="1118" s="1"/>
  <c r="CO39" i="1106"/>
  <c r="CO39" i="1118" s="1"/>
  <c r="CJ39" i="1106"/>
  <c r="CJ39" i="1118" s="1"/>
  <c r="DT39" i="1106"/>
  <c r="DT39" i="1118" s="1"/>
  <c r="BA39" i="1106"/>
  <c r="BA39" i="1118" s="1"/>
  <c r="BK39" i="1106"/>
  <c r="BK39" i="1118" s="1"/>
  <c r="DD39" i="1106"/>
  <c r="DD39" i="1118" s="1"/>
  <c r="FH39" i="1106"/>
  <c r="FH39" i="1118" s="1"/>
  <c r="FX39" i="1106"/>
  <c r="FX39" i="1118" s="1"/>
  <c r="BI39" i="1106"/>
  <c r="BI39" i="1118" s="1"/>
  <c r="BU39" i="1106"/>
  <c r="BU39" i="1118" s="1"/>
  <c r="AZ39" i="1106"/>
  <c r="AZ39" i="1118" s="1"/>
  <c r="ED39" i="1106"/>
  <c r="ED39" i="1118" s="1"/>
  <c r="BG39" i="1106"/>
  <c r="BG39" i="1118" s="1"/>
  <c r="DC39" i="1106"/>
  <c r="DC39" i="1118" s="1"/>
  <c r="CD39" i="1106"/>
  <c r="CD39" i="1118" s="1"/>
  <c r="DA39" i="1106"/>
  <c r="DA39" i="1118" s="1"/>
  <c r="AW39" i="1106"/>
  <c r="AW39" i="1118" s="1"/>
  <c r="CP39" i="1106"/>
  <c r="CP39" i="1118" s="1"/>
  <c r="FL39" i="1106"/>
  <c r="FL39" i="1118" s="1"/>
  <c r="AX39" i="1106"/>
  <c r="AX39" i="1118" s="1"/>
  <c r="CZ39" i="1106"/>
  <c r="CZ39" i="1118" s="1"/>
  <c r="FI39" i="1106"/>
  <c r="FI39" i="1118" s="1"/>
  <c r="EZ39" i="1106"/>
  <c r="EZ39" i="1118" s="1"/>
  <c r="FK39" i="1106"/>
  <c r="FK39" i="1118" s="1"/>
  <c r="CA39" i="1106"/>
  <c r="CA39" i="1118" s="1"/>
  <c r="FT39" i="1106"/>
  <c r="FT39" i="1118" s="1"/>
  <c r="EP39" i="1106"/>
  <c r="EP39" i="1118" s="1"/>
  <c r="BX39" i="1106"/>
  <c r="BX39" i="1118" s="1"/>
  <c r="EG39" i="1106"/>
  <c r="EG39" i="1118" s="1"/>
  <c r="CR39" i="1106"/>
  <c r="CR39" i="1118" s="1"/>
  <c r="CG39" i="1106"/>
  <c r="CG39" i="1118" s="1"/>
  <c r="BM39" i="1106"/>
  <c r="BM39" i="1118" s="1"/>
  <c r="DH39" i="1106"/>
  <c r="DH39" i="1118" s="1"/>
  <c r="CY39" i="1106"/>
  <c r="CY39" i="1118" s="1"/>
  <c r="DM39" i="1106"/>
  <c r="DM39" i="1118" s="1"/>
  <c r="DK39" i="1106"/>
  <c r="DK39" i="1118" s="1"/>
  <c r="DD19" i="1106"/>
  <c r="EW40"/>
  <c r="EW40" i="1118" s="1"/>
  <c r="EX40" i="1106"/>
  <c r="EX40" i="1118" s="1"/>
  <c r="EU40" i="1106"/>
  <c r="EU40" i="1118" s="1"/>
  <c r="ER40" i="1106"/>
  <c r="ER40" i="1118" s="1"/>
  <c r="BL34" i="1106"/>
  <c r="BL34" i="1118" s="1"/>
  <c r="FL34" i="1106"/>
  <c r="FL34" i="1118" s="1"/>
  <c r="DB17" i="1106"/>
  <c r="EA27"/>
  <c r="ED34"/>
  <c r="ED34" i="1118" s="1"/>
  <c r="EB34" i="1106"/>
  <c r="EB34" i="1118" s="1"/>
  <c r="DL34" i="1106"/>
  <c r="DL34" i="1118" s="1"/>
  <c r="GC17" i="1106"/>
  <c r="FR38"/>
  <c r="FR38" i="1118" s="1"/>
  <c r="DF38" i="1106"/>
  <c r="DF38" i="1118" s="1"/>
  <c r="FW38" i="1106"/>
  <c r="FW38" i="1118" s="1"/>
  <c r="FP27" i="1106"/>
  <c r="AV34"/>
  <c r="AV34" i="1118" s="1"/>
  <c r="DQ34" i="1106"/>
  <c r="DQ34" i="1118" s="1"/>
  <c r="AU17" i="1106"/>
  <c r="EP38"/>
  <c r="EP38" i="1118" s="1"/>
  <c r="EK37" i="1106"/>
  <c r="BX37"/>
  <c r="CO27"/>
  <c r="EL38"/>
  <c r="EL38" i="1118" s="1"/>
  <c r="BT39" i="1106"/>
  <c r="BT39" i="1118" s="1"/>
  <c r="GE38" i="1106"/>
  <c r="GE38" i="1118" s="1"/>
  <c r="BG27" i="1106"/>
  <c r="DA34"/>
  <c r="DA34" i="1118" s="1"/>
  <c r="EC17" i="1106"/>
  <c r="FV27"/>
  <c r="CV39"/>
  <c r="CV39" i="1118" s="1"/>
  <c r="BC38" i="1106"/>
  <c r="BC38" i="1118" s="1"/>
  <c r="BR38" i="1106"/>
  <c r="BR38" i="1118" s="1"/>
  <c r="FG39" i="1106"/>
  <c r="FG39" i="1118" s="1"/>
  <c r="CA27" i="1106"/>
  <c r="CF27"/>
  <c r="EZ21"/>
  <c r="EZ21" i="1118" s="1"/>
  <c r="EF34" i="1106"/>
  <c r="EF34" i="1118" s="1"/>
  <c r="CM34" i="1106"/>
  <c r="CM34" i="1118" s="1"/>
  <c r="BP34" i="1106"/>
  <c r="BP34" i="1118" s="1"/>
  <c r="BA34" i="1106"/>
  <c r="BA34" i="1118" s="1"/>
  <c r="CP34" i="1106"/>
  <c r="CP34" i="1118" s="1"/>
  <c r="EH34" i="1106"/>
  <c r="EH34" i="1118" s="1"/>
  <c r="GB34" i="1106"/>
  <c r="GB34" i="1118" s="1"/>
  <c r="EG34" i="1106"/>
  <c r="EG34" i="1118" s="1"/>
  <c r="FH34" i="1106"/>
  <c r="FH34" i="1118" s="1"/>
  <c r="DO34" i="1106"/>
  <c r="DO34" i="1118" s="1"/>
  <c r="BF34" i="1106"/>
  <c r="BF34" i="1118" s="1"/>
  <c r="FQ34" i="1106"/>
  <c r="FQ34" i="1118" s="1"/>
  <c r="BS34" i="1106"/>
  <c r="BS34" i="1118" s="1"/>
  <c r="GC34" i="1106"/>
  <c r="GC34" i="1118" s="1"/>
  <c r="EC34" i="1106"/>
  <c r="EC34" i="1118" s="1"/>
  <c r="EQ17" i="1106"/>
  <c r="CZ17"/>
  <c r="AN17"/>
  <c r="BS17"/>
  <c r="BC17"/>
  <c r="BX17"/>
  <c r="DG17"/>
  <c r="CT17"/>
  <c r="EL17"/>
  <c r="W17"/>
  <c r="AZ32"/>
  <c r="EC32"/>
  <c r="BC32"/>
  <c r="BD32"/>
  <c r="CU32"/>
  <c r="EM32"/>
  <c r="BU32"/>
  <c r="CI32"/>
  <c r="EB32"/>
  <c r="CP32"/>
  <c r="FJ32"/>
  <c r="BG32"/>
  <c r="FP39"/>
  <c r="FP39" i="1118" s="1"/>
  <c r="CQ27" i="1106"/>
  <c r="CL34"/>
  <c r="CL34" i="1118" s="1"/>
  <c r="DN34" i="1106"/>
  <c r="DN34" i="1118" s="1"/>
  <c r="FB17" i="1106"/>
  <c r="GB27"/>
  <c r="EE34"/>
  <c r="EE34" i="1118" s="1"/>
  <c r="DM34" i="1106"/>
  <c r="DM34" i="1118" s="1"/>
  <c r="DM17" i="1106"/>
  <c r="BP28"/>
  <c r="BP28" i="1118" s="1"/>
  <c r="EO28" i="1106"/>
  <c r="EO28" i="1118" s="1"/>
  <c r="BM28" i="1106"/>
  <c r="BM28" i="1118" s="1"/>
  <c r="EP28" i="1106"/>
  <c r="EP28" i="1118" s="1"/>
  <c r="DX28" i="1106"/>
  <c r="DX28" i="1118" s="1"/>
  <c r="CH28" i="1106"/>
  <c r="CH28" i="1118" s="1"/>
  <c r="AZ28" i="1106"/>
  <c r="AZ28" i="1118" s="1"/>
  <c r="CK28" i="1106"/>
  <c r="CK28" i="1118" s="1"/>
  <c r="DK28" i="1106"/>
  <c r="DK28" i="1118" s="1"/>
  <c r="EM28" i="1106"/>
  <c r="EM28" i="1118" s="1"/>
  <c r="DY27" i="1106"/>
  <c r="AY27"/>
  <c r="EC27"/>
  <c r="CX27"/>
  <c r="CV27"/>
  <c r="ED27"/>
  <c r="DK27"/>
  <c r="FR27"/>
  <c r="DW39"/>
  <c r="DW39" i="1118" s="1"/>
  <c r="DL27" i="1106"/>
  <c r="CR17"/>
  <c r="ER42"/>
  <c r="EU42"/>
  <c r="DI27"/>
  <c r="EM38"/>
  <c r="EM38" i="1118" s="1"/>
  <c r="FC32" i="1106"/>
  <c r="FO38"/>
  <c r="FO38" i="1118" s="1"/>
  <c r="DW27" i="1106"/>
  <c r="CH29"/>
  <c r="CH29" i="1118" s="1"/>
  <c r="DL29" i="1106"/>
  <c r="DL29" i="1118" s="1"/>
  <c r="AE19" i="1106"/>
  <c r="FZ19"/>
  <c r="CH38"/>
  <c r="CH38" i="1118" s="1"/>
  <c r="EG37" i="1106"/>
  <c r="DO37"/>
  <c r="DI19"/>
  <c r="Q19"/>
  <c r="DW19"/>
  <c r="FT19"/>
  <c r="CV19"/>
  <c r="FA19"/>
  <c r="CU19"/>
  <c r="DO19"/>
  <c r="FD19"/>
  <c r="CT19"/>
  <c r="EF19"/>
  <c r="DM19"/>
  <c r="FJ19"/>
  <c r="FQ19"/>
  <c r="BB19"/>
  <c r="AF19"/>
  <c r="DZ19"/>
  <c r="CN19"/>
  <c r="FM19"/>
  <c r="CG19"/>
  <c r="EL19"/>
  <c r="DY19"/>
  <c r="EQ19"/>
  <c r="CA19"/>
  <c r="DH19"/>
  <c r="DN19"/>
  <c r="GD19"/>
  <c r="AZ19"/>
  <c r="AV19"/>
  <c r="AX19"/>
  <c r="BT19"/>
  <c r="EZ19"/>
  <c r="BP19"/>
  <c r="BN19"/>
  <c r="CJ19"/>
  <c r="BJ19"/>
  <c r="BS19"/>
  <c r="AS19"/>
  <c r="BO19"/>
  <c r="AW19"/>
  <c r="CD19"/>
  <c r="DE19"/>
  <c r="DJ19"/>
  <c r="BC19"/>
  <c r="DG19"/>
  <c r="EA19"/>
  <c r="EC19"/>
  <c r="FU19"/>
  <c r="FL19"/>
  <c r="DA19"/>
  <c r="AR19"/>
  <c r="S19"/>
  <c r="Y19"/>
  <c r="AD19"/>
  <c r="T19"/>
  <c r="W19"/>
  <c r="FP19"/>
  <c r="BI19"/>
  <c r="BQ19"/>
  <c r="CY19"/>
  <c r="DP19"/>
  <c r="DX19"/>
  <c r="EG19"/>
  <c r="X19"/>
  <c r="AL19"/>
  <c r="CH19"/>
  <c r="V19"/>
  <c r="DS19"/>
  <c r="GE19"/>
  <c r="CS19"/>
  <c r="ET41"/>
  <c r="ET41" i="1118" s="1"/>
  <c r="EY41" i="1106"/>
  <c r="EY41" i="1118" s="1"/>
  <c r="EV41" i="1106"/>
  <c r="EV41" i="1118" s="1"/>
  <c r="ER41" i="1106"/>
  <c r="ER41" i="1118" s="1"/>
  <c r="FW17" i="1106"/>
  <c r="AT17"/>
  <c r="EM17"/>
  <c r="FU17"/>
  <c r="AS17"/>
  <c r="CY17"/>
  <c r="BG17"/>
  <c r="DI32"/>
  <c r="BJ32"/>
  <c r="FP32"/>
  <c r="EI32"/>
  <c r="BL32"/>
  <c r="CJ32"/>
  <c r="BV28"/>
  <c r="BV28" i="1118" s="1"/>
  <c r="DF32" i="1106"/>
  <c r="DT32"/>
  <c r="DB32"/>
  <c r="CG32"/>
  <c r="DY32"/>
  <c r="FX32"/>
  <c r="CB32"/>
  <c r="BX32"/>
  <c r="FG34"/>
  <c r="FG34" i="1118" s="1"/>
  <c r="DB34" i="1106"/>
  <c r="DB34" i="1118" s="1"/>
  <c r="BZ34" i="1106"/>
  <c r="BZ34" i="1118" s="1"/>
  <c r="EI34" i="1106"/>
  <c r="EI34" i="1118" s="1"/>
  <c r="FY34" i="1106"/>
  <c r="FY34" i="1118" s="1"/>
  <c r="DX34" i="1106"/>
  <c r="DX34" i="1118" s="1"/>
  <c r="CO34" i="1106"/>
  <c r="CO34" i="1118" s="1"/>
  <c r="DW34" i="1106"/>
  <c r="DW34" i="1118" s="1"/>
  <c r="FK34" i="1106"/>
  <c r="FK34" i="1118" s="1"/>
  <c r="FO34" i="1106"/>
  <c r="FO34" i="1118" s="1"/>
  <c r="GD34" i="1106"/>
  <c r="GD34" i="1118" s="1"/>
  <c r="CE32" i="1106"/>
  <c r="BT32"/>
  <c r="FS17"/>
  <c r="CO17"/>
  <c r="P17"/>
  <c r="DE17"/>
  <c r="DL17"/>
  <c r="BE27"/>
  <c r="CH27"/>
  <c r="FQ32"/>
  <c r="CP27"/>
  <c r="BV32"/>
  <c r="EK27"/>
  <c r="DV27"/>
  <c r="DR27"/>
  <c r="EZ27"/>
  <c r="DJ27"/>
  <c r="EE27"/>
  <c r="AA17"/>
  <c r="FM32"/>
  <c r="CJ27"/>
  <c r="FL27"/>
  <c r="CA32"/>
  <c r="BM17"/>
  <c r="BQ17"/>
  <c r="GB32"/>
  <c r="FS27"/>
  <c r="BM33"/>
  <c r="BM33" i="1118" s="1"/>
  <c r="FL33" i="1106"/>
  <c r="FL33" i="1118" s="1"/>
  <c r="FA33" i="1106"/>
  <c r="FA33" i="1118" s="1"/>
  <c r="GE33" i="1106"/>
  <c r="GE33" i="1118" s="1"/>
  <c r="DA33" i="1106"/>
  <c r="DA33" i="1118" s="1"/>
  <c r="CJ33" i="1106"/>
  <c r="CJ33" i="1118" s="1"/>
  <c r="CT33" i="1106"/>
  <c r="CT33" i="1118" s="1"/>
  <c r="BW33" i="1106"/>
  <c r="BW33" i="1118" s="1"/>
  <c r="FD33" i="1106"/>
  <c r="FD33" i="1118" s="1"/>
  <c r="CD33" i="1106"/>
  <c r="CD33" i="1118" s="1"/>
  <c r="BQ33" i="1106"/>
  <c r="BQ33" i="1118" s="1"/>
  <c r="AV33" i="1106"/>
  <c r="AV33" i="1118" s="1"/>
  <c r="FK33" i="1106"/>
  <c r="FK33" i="1118" s="1"/>
  <c r="EB33" i="1106"/>
  <c r="EB33" i="1118" s="1"/>
  <c r="AG19" i="1106"/>
  <c r="AC19"/>
  <c r="FT29"/>
  <c r="FT29" i="1118" s="1"/>
  <c r="EH29" i="1106"/>
  <c r="EH29" i="1118" s="1"/>
  <c r="FH37" i="1106"/>
  <c r="BD20"/>
  <c r="BD20" i="1118" s="1"/>
  <c r="BQ37" i="1106"/>
  <c r="GB19"/>
  <c r="BH19"/>
  <c r="FB19"/>
  <c r="BF19"/>
  <c r="BK19"/>
  <c r="BE19"/>
  <c r="CC19"/>
  <c r="DU19"/>
  <c r="FW19"/>
  <c r="AQ19"/>
  <c r="FS19"/>
  <c r="CQ19"/>
  <c r="R19"/>
  <c r="EM19"/>
  <c r="DK19"/>
  <c r="AN19"/>
  <c r="Z19"/>
  <c r="EB19"/>
  <c r="CK19"/>
  <c r="GA19"/>
  <c r="FC19"/>
  <c r="FF19"/>
  <c r="FK19"/>
  <c r="CX19"/>
  <c r="BY19"/>
  <c r="EE19"/>
  <c r="DF19"/>
  <c r="EI19"/>
  <c r="AH19"/>
  <c r="EH19"/>
  <c r="BX19"/>
  <c r="CO19"/>
  <c r="CE19"/>
  <c r="CM19"/>
  <c r="BG19"/>
  <c r="FG19"/>
  <c r="FV19"/>
  <c r="DR19"/>
  <c r="BZ19"/>
  <c r="CL19"/>
  <c r="DT19"/>
  <c r="AJ19"/>
  <c r="FX19"/>
  <c r="FI19"/>
  <c r="DV19"/>
  <c r="BU19"/>
  <c r="EP19"/>
  <c r="AK19"/>
  <c r="ED19"/>
  <c r="FR19"/>
  <c r="DQ19"/>
  <c r="AO19"/>
  <c r="EO19"/>
  <c r="AY19"/>
  <c r="CI19"/>
  <c r="P19"/>
  <c r="BV19"/>
  <c r="AI19"/>
  <c r="DW17"/>
  <c r="FG17"/>
  <c r="AQ17"/>
  <c r="AP17"/>
  <c r="EB17"/>
  <c r="DA17"/>
  <c r="DZ17"/>
  <c r="T17"/>
  <c r="FQ17"/>
  <c r="BY29"/>
  <c r="BY29" i="1118" s="1"/>
  <c r="EO32" i="1106"/>
  <c r="GA32"/>
  <c r="CT32"/>
  <c r="CE29"/>
  <c r="CE29" i="1118" s="1"/>
  <c r="FC29" i="1106"/>
  <c r="FC29" i="1118" s="1"/>
  <c r="CQ34" i="1106"/>
  <c r="CQ34" i="1118" s="1"/>
  <c r="BQ34" i="1106"/>
  <c r="BQ34" i="1118" s="1"/>
  <c r="BO34" i="1106"/>
  <c r="BO34" i="1118" s="1"/>
  <c r="CW32" i="1106"/>
  <c r="FU32"/>
  <c r="FL32"/>
  <c r="EJ32"/>
  <c r="AW34"/>
  <c r="AW34" i="1118" s="1"/>
  <c r="GE34" i="1106"/>
  <c r="GE34" i="1118" s="1"/>
  <c r="CW34" i="1106"/>
  <c r="CW34" i="1118" s="1"/>
  <c r="DZ34" i="1106"/>
  <c r="DZ34" i="1118" s="1"/>
  <c r="BU34" i="1106"/>
  <c r="BU34" i="1118" s="1"/>
  <c r="DY34" i="1106"/>
  <c r="DY34" i="1118" s="1"/>
  <c r="DC34" i="1106"/>
  <c r="DC34" i="1118" s="1"/>
  <c r="DK34" i="1106"/>
  <c r="DK34" i="1118" s="1"/>
  <c r="FT34" i="1106"/>
  <c r="FT34" i="1118" s="1"/>
  <c r="BB34" i="1106"/>
  <c r="BB34" i="1118" s="1"/>
  <c r="DG34" i="1106"/>
  <c r="DG34" i="1118" s="1"/>
  <c r="AX32" i="1106"/>
  <c r="BZ32"/>
  <c r="CJ21"/>
  <c r="CJ21" i="1118" s="1"/>
  <c r="AV32" i="1106"/>
  <c r="BA32"/>
  <c r="FG32"/>
  <c r="FF21"/>
  <c r="FF21" i="1118" s="1"/>
  <c r="CH21" i="1106"/>
  <c r="CH21" i="1118" s="1"/>
  <c r="CX21" i="1106"/>
  <c r="CX21" i="1118" s="1"/>
  <c r="FN21" i="1106"/>
  <c r="FN21" i="1118" s="1"/>
  <c r="EH21" i="1106"/>
  <c r="EH21" i="1118" s="1"/>
  <c r="CW21" i="1106"/>
  <c r="CW21" i="1118" s="1"/>
  <c r="DU21" i="1106"/>
  <c r="DU21" i="1118" s="1"/>
  <c r="GA21" i="1106"/>
  <c r="GA21" i="1118" s="1"/>
  <c r="FG21" i="1106"/>
  <c r="FG21" i="1118" s="1"/>
  <c r="S21" i="1106"/>
  <c r="S21" i="1118" s="1"/>
  <c r="CR21" i="1106"/>
  <c r="CR21" i="1118" s="1"/>
  <c r="AL21" i="1106"/>
  <c r="AL21" i="1118" s="1"/>
  <c r="EA21" i="1106"/>
  <c r="EA21" i="1118" s="1"/>
  <c r="EC21" i="1106"/>
  <c r="EC21" i="1118" s="1"/>
  <c r="AO21" i="1106"/>
  <c r="AO21" i="1118" s="1"/>
  <c r="FZ21" i="1106"/>
  <c r="FZ21" i="1118" s="1"/>
  <c r="FW21" i="1106"/>
  <c r="FW21" i="1118" s="1"/>
  <c r="CK21" i="1106"/>
  <c r="CK21" i="1118" s="1"/>
  <c r="BS21" i="1106"/>
  <c r="BS21" i="1118" s="1"/>
  <c r="EO21" i="1106"/>
  <c r="EO21" i="1118" s="1"/>
  <c r="FM21" i="1106"/>
  <c r="FM21" i="1118" s="1"/>
  <c r="CY21" i="1106"/>
  <c r="CY21" i="1118" s="1"/>
  <c r="BM21" i="1106"/>
  <c r="BM21" i="1118" s="1"/>
  <c r="FD21" i="1106"/>
  <c r="FD21" i="1118" s="1"/>
  <c r="CZ21" i="1106"/>
  <c r="CZ21" i="1118" s="1"/>
  <c r="AH21" i="1106"/>
  <c r="AH21" i="1118" s="1"/>
  <c r="AM21" i="1106"/>
  <c r="AM21" i="1118" s="1"/>
  <c r="BD21" i="1106"/>
  <c r="BD21" i="1118" s="1"/>
  <c r="EP21" i="1106"/>
  <c r="EP21" i="1118" s="1"/>
  <c r="ED21" i="1106"/>
  <c r="ED21" i="1118" s="1"/>
  <c r="GC21" i="1106"/>
  <c r="GC21" i="1118" s="1"/>
  <c r="CI21" i="1106"/>
  <c r="CI21" i="1118" s="1"/>
  <c r="DE21" i="1106"/>
  <c r="DE21" i="1118" s="1"/>
  <c r="CV21" i="1106"/>
  <c r="CV21" i="1118" s="1"/>
  <c r="BN21" i="1106"/>
  <c r="BN21" i="1118" s="1"/>
  <c r="AB21" i="1106"/>
  <c r="AB21" i="1118" s="1"/>
  <c r="AQ21" i="1106"/>
  <c r="AQ21" i="1118" s="1"/>
  <c r="CT21" i="1106"/>
  <c r="CT21" i="1118" s="1"/>
  <c r="AC21" i="1106"/>
  <c r="AC21" i="1118" s="1"/>
  <c r="U21" i="1106"/>
  <c r="U21" i="1118" s="1"/>
  <c r="BQ21" i="1106"/>
  <c r="BQ21" i="1118" s="1"/>
  <c r="DY21" i="1106"/>
  <c r="DY21" i="1118" s="1"/>
  <c r="FI27" i="1106"/>
  <c r="FO32"/>
  <c r="BK32"/>
  <c r="DQ32"/>
  <c r="DD32"/>
  <c r="DO32"/>
  <c r="DG32"/>
  <c r="AI17"/>
  <c r="AO17"/>
  <c r="FF17"/>
  <c r="BY17"/>
  <c r="GA17"/>
  <c r="DS32"/>
  <c r="CD32"/>
  <c r="DW32"/>
  <c r="GD27"/>
  <c r="EL27"/>
  <c r="DA27"/>
  <c r="DU32"/>
  <c r="EO27"/>
  <c r="FH32"/>
  <c r="CN32"/>
  <c r="BQ32"/>
  <c r="FA27"/>
  <c r="CX32"/>
  <c r="FA32"/>
  <c r="EF27"/>
  <c r="FT32"/>
  <c r="AF17"/>
  <c r="CG17"/>
  <c r="CF17"/>
  <c r="FZ34"/>
  <c r="FZ34" i="1118" s="1"/>
  <c r="DA32" i="1106"/>
  <c r="AM17"/>
  <c r="BF32"/>
  <c r="CW27"/>
  <c r="CB19"/>
  <c r="DB29"/>
  <c r="DB29" i="1118" s="1"/>
  <c r="FW29" i="1106"/>
  <c r="FW29" i="1118" s="1"/>
  <c r="CC29" i="1106"/>
  <c r="CC29" i="1118" s="1"/>
  <c r="AV29" i="1106"/>
  <c r="AV29" i="1118" s="1"/>
  <c r="BR29" i="1106"/>
  <c r="BR29" i="1118" s="1"/>
  <c r="BM27" i="1106"/>
  <c r="FV32"/>
  <c r="FM39"/>
  <c r="FM39" i="1118" s="1"/>
  <c r="DP39" i="1106"/>
  <c r="DP39" i="1118" s="1"/>
  <c r="BF39" i="1106"/>
  <c r="BF39" i="1118" s="1"/>
  <c r="EN34" i="1106"/>
  <c r="EN34" i="1118" s="1"/>
  <c r="CV33" i="1106"/>
  <c r="CV33" i="1118" s="1"/>
  <c r="GB33" i="1106"/>
  <c r="GB33" i="1118" s="1"/>
  <c r="FI38" i="1106"/>
  <c r="FI38" i="1118" s="1"/>
  <c r="CL38" i="1106"/>
  <c r="CL38" i="1118" s="1"/>
  <c r="BA27" i="1106"/>
  <c r="ES42"/>
  <c r="EN27"/>
  <c r="DC32"/>
  <c r="BS32"/>
  <c r="BD37"/>
  <c r="AZ33"/>
  <c r="AZ33" i="1118" s="1"/>
  <c r="FO33" i="1106"/>
  <c r="FO33" i="1118" s="1"/>
  <c r="FE33" i="1106"/>
  <c r="FE33" i="1118" s="1"/>
  <c r="FR33" i="1106"/>
  <c r="FR33" i="1118" s="1"/>
  <c r="CW33" i="1106"/>
  <c r="CW33" i="1118" s="1"/>
  <c r="BZ28" i="1106"/>
  <c r="BZ28" i="1118" s="1"/>
  <c r="FQ28" i="1106"/>
  <c r="FQ28" i="1118" s="1"/>
  <c r="FR28" i="1106"/>
  <c r="FR28" i="1118" s="1"/>
  <c r="EN33" i="1106"/>
  <c r="EN33" i="1118" s="1"/>
  <c r="EC28" i="1106"/>
  <c r="EC28" i="1118" s="1"/>
  <c r="EI28" i="1106"/>
  <c r="EI28" i="1118" s="1"/>
  <c r="BO28" i="1106"/>
  <c r="BO28" i="1118" s="1"/>
  <c r="CR28" i="1106"/>
  <c r="CR28" i="1118" s="1"/>
  <c r="DU28" i="1106"/>
  <c r="DU28" i="1118" s="1"/>
  <c r="CB28" i="1106"/>
  <c r="CB28" i="1118" s="1"/>
  <c r="EZ33" i="1106"/>
  <c r="EZ33" i="1118" s="1"/>
  <c r="DK33" i="1106"/>
  <c r="DK33" i="1118" s="1"/>
  <c r="BH28" i="1106"/>
  <c r="BH28" i="1118" s="1"/>
  <c r="FS33" i="1106"/>
  <c r="FS33" i="1118" s="1"/>
  <c r="FV28" i="1106"/>
  <c r="FV28" i="1118" s="1"/>
  <c r="BI28" i="1106"/>
  <c r="BI28" i="1118" s="1"/>
  <c r="DC28" i="1106"/>
  <c r="DC28" i="1118" s="1"/>
  <c r="FY28" i="1106"/>
  <c r="FY28" i="1118" s="1"/>
  <c r="DV28" i="1106"/>
  <c r="DV28" i="1118" s="1"/>
  <c r="BF28" i="1106"/>
  <c r="BF28" i="1118" s="1"/>
  <c r="CC28" i="1106"/>
  <c r="CC28" i="1118" s="1"/>
  <c r="AY37" i="1106"/>
  <c r="EM34"/>
  <c r="EM34" i="1118" s="1"/>
  <c r="FX37" i="1106"/>
  <c r="DE38"/>
  <c r="DE38" i="1118" s="1"/>
  <c r="BE37" i="1106"/>
  <c r="DF29"/>
  <c r="DF29" i="1118" s="1"/>
  <c r="DS28" i="1106"/>
  <c r="DS28" i="1118" s="1"/>
  <c r="AZ20" i="1106"/>
  <c r="AZ20" i="1118" s="1"/>
  <c r="FP37" i="1106"/>
  <c r="DN28"/>
  <c r="DN28" i="1118" s="1"/>
  <c r="CM28" i="1106"/>
  <c r="CM28" i="1118" s="1"/>
  <c r="CX33" i="1106"/>
  <c r="CX33" i="1118" s="1"/>
  <c r="FQ33" i="1106"/>
  <c r="FQ33" i="1118" s="1"/>
  <c r="FR34" i="1106"/>
  <c r="FR34" i="1118" s="1"/>
  <c r="EH17" i="1106"/>
  <c r="CG20"/>
  <c r="CG20" i="1118" s="1"/>
  <c r="BN20" i="1106"/>
  <c r="BN20" i="1118" s="1"/>
  <c r="GB38" i="1106"/>
  <c r="GB38" i="1118" s="1"/>
  <c r="BP38" i="1106"/>
  <c r="BP38" i="1118" s="1"/>
  <c r="DW38" i="1106"/>
  <c r="DW38" i="1118" s="1"/>
  <c r="GC38" i="1106"/>
  <c r="GC38" i="1118" s="1"/>
  <c r="FE38" i="1106"/>
  <c r="FE38" i="1118" s="1"/>
  <c r="CR38" i="1106"/>
  <c r="CR38" i="1118" s="1"/>
  <c r="AV38" i="1106"/>
  <c r="AV38" i="1118" s="1"/>
  <c r="EZ38" i="1106"/>
  <c r="EZ38" i="1118" s="1"/>
  <c r="CW38" i="1106"/>
  <c r="CW38" i="1118" s="1"/>
  <c r="FL38" i="1106"/>
  <c r="FL38" i="1118" s="1"/>
  <c r="FF38" i="1106"/>
  <c r="FF38" i="1118" s="1"/>
  <c r="FV38" i="1106"/>
  <c r="FV38" i="1118" s="1"/>
  <c r="DH38" i="1106"/>
  <c r="DH38" i="1118" s="1"/>
  <c r="DN38" i="1106"/>
  <c r="DN38" i="1118" s="1"/>
  <c r="AY38" i="1106"/>
  <c r="AY38" i="1118" s="1"/>
  <c r="BB38" i="1106"/>
  <c r="BB38" i="1118" s="1"/>
  <c r="DL33" i="1106"/>
  <c r="DL33" i="1118" s="1"/>
  <c r="EN28" i="1106"/>
  <c r="EN28" i="1118" s="1"/>
  <c r="DD33" i="1106"/>
  <c r="DD33" i="1118" s="1"/>
  <c r="DG33" i="1106"/>
  <c r="DG33" i="1118" s="1"/>
  <c r="FT33" i="1106"/>
  <c r="FT33" i="1118" s="1"/>
  <c r="CG33" i="1106"/>
  <c r="CG33" i="1118" s="1"/>
  <c r="EA33" i="1106"/>
  <c r="EA33" i="1118" s="1"/>
  <c r="BK33" i="1106"/>
  <c r="BK33" i="1118" s="1"/>
  <c r="BD28" i="1106"/>
  <c r="BD28" i="1118" s="1"/>
  <c r="CZ28" i="1106"/>
  <c r="CZ28" i="1118" s="1"/>
  <c r="FM28" i="1106"/>
  <c r="FM28" i="1118" s="1"/>
  <c r="CQ28" i="1106"/>
  <c r="CQ28" i="1118" s="1"/>
  <c r="CT28" i="1106"/>
  <c r="CT28" i="1118" s="1"/>
  <c r="FS28" i="1106"/>
  <c r="FS28" i="1118" s="1"/>
  <c r="BC28" i="1106"/>
  <c r="BC28" i="1118" s="1"/>
  <c r="DA28" i="1106"/>
  <c r="DA28" i="1118" s="1"/>
  <c r="GC28" i="1106"/>
  <c r="GC28" i="1118" s="1"/>
  <c r="EG28" i="1106"/>
  <c r="EG28" i="1118" s="1"/>
  <c r="DO28" i="1106"/>
  <c r="DO28" i="1118" s="1"/>
  <c r="DI28" i="1106"/>
  <c r="DI28" i="1118" s="1"/>
  <c r="BU33" i="1106"/>
  <c r="BU33" i="1118" s="1"/>
  <c r="EP33" i="1106"/>
  <c r="EP33" i="1118" s="1"/>
  <c r="CE28" i="1106"/>
  <c r="CE28" i="1118" s="1"/>
  <c r="ED33" i="1106"/>
  <c r="ED33" i="1118" s="1"/>
  <c r="FS37" i="1106"/>
  <c r="FX28"/>
  <c r="FX28" i="1118" s="1"/>
  <c r="EA28" i="1106"/>
  <c r="EA28" i="1118" s="1"/>
  <c r="CJ28" i="1106"/>
  <c r="CJ28" i="1118" s="1"/>
  <c r="AY28" i="1106"/>
  <c r="AY28" i="1118" s="1"/>
  <c r="EE28" i="1106"/>
  <c r="EE28" i="1118" s="1"/>
  <c r="DP28" i="1106"/>
  <c r="DP28" i="1118" s="1"/>
  <c r="BL28" i="1106"/>
  <c r="BL28" i="1118" s="1"/>
  <c r="AZ37" i="1106"/>
  <c r="BW108" i="1037"/>
  <c r="GA108"/>
  <c r="FW108"/>
  <c r="DS108"/>
  <c r="EM108"/>
  <c r="BG126"/>
  <c r="BG121"/>
  <c r="BK108"/>
  <c r="DK108"/>
  <c r="CA116"/>
  <c r="EA108" l="1"/>
  <c r="BG108"/>
  <c r="R68" i="1106"/>
  <c r="V63"/>
  <c r="DG108" i="1037"/>
  <c r="FP35" i="1106"/>
  <c r="FP35" i="1118" s="1"/>
  <c r="FP36" i="1106"/>
  <c r="FP36" i="1118" s="1"/>
  <c r="FP37"/>
  <c r="BE35" i="1106"/>
  <c r="BE35" i="1118" s="1"/>
  <c r="BE36" i="1106"/>
  <c r="BE36" i="1118" s="1"/>
  <c r="BE37"/>
  <c r="AY36" i="1106"/>
  <c r="AY36" i="1118" s="1"/>
  <c r="AY37"/>
  <c r="AY35" i="1106"/>
  <c r="AY35" i="1118" s="1"/>
  <c r="EN27"/>
  <c r="EN25" i="1106"/>
  <c r="EN25" i="1118" s="1"/>
  <c r="EN26" i="1106"/>
  <c r="EN26" i="1118" s="1"/>
  <c r="BM26" i="1106"/>
  <c r="BM26" i="1118" s="1"/>
  <c r="BM27"/>
  <c r="BM25" i="1106"/>
  <c r="BM25" i="1118" s="1"/>
  <c r="BF30" i="1106"/>
  <c r="BF30" i="1118" s="1"/>
  <c r="BF32"/>
  <c r="BF31" i="1106"/>
  <c r="BF31" i="1118" s="1"/>
  <c r="AZ36" i="1106"/>
  <c r="AZ36" i="1118" s="1"/>
  <c r="AZ35" i="1106"/>
  <c r="AZ35" i="1118" s="1"/>
  <c r="AZ37"/>
  <c r="FS35" i="1106"/>
  <c r="FS35" i="1118" s="1"/>
  <c r="FS36" i="1106"/>
  <c r="FS36" i="1118" s="1"/>
  <c r="FS37"/>
  <c r="BD37"/>
  <c r="BD36" i="1106"/>
  <c r="BD36" i="1118" s="1"/>
  <c r="BD35" i="1106"/>
  <c r="BD35" i="1118" s="1"/>
  <c r="DC30" i="1106"/>
  <c r="DC30" i="1118" s="1"/>
  <c r="DC32"/>
  <c r="DC31" i="1106"/>
  <c r="DC31" i="1118" s="1"/>
  <c r="ES44" i="1106"/>
  <c r="ES44" i="1118" s="1"/>
  <c r="ES43" i="1106"/>
  <c r="ES43" i="1118" s="1"/>
  <c r="ES42"/>
  <c r="FV30" i="1106"/>
  <c r="FV30" i="1118" s="1"/>
  <c r="FV31" i="1106"/>
  <c r="FV31" i="1118" s="1"/>
  <c r="FV32"/>
  <c r="CW25" i="1106"/>
  <c r="CW25" i="1118" s="1"/>
  <c r="CW26" i="1106"/>
  <c r="CW26" i="1118" s="1"/>
  <c r="CW27"/>
  <c r="AM14" i="1106"/>
  <c r="AM14" i="1118" s="1"/>
  <c r="AM13" i="1106"/>
  <c r="AM13" i="1118" s="1"/>
  <c r="AM17"/>
  <c r="CG12" i="1106"/>
  <c r="CG12" i="1118" s="1"/>
  <c r="CG11" i="1106"/>
  <c r="CG11" i="1118" s="1"/>
  <c r="CG14" i="1106"/>
  <c r="CG14" i="1118" s="1"/>
  <c r="CG13" i="1106"/>
  <c r="CG13" i="1118" s="1"/>
  <c r="CG17"/>
  <c r="FT31" i="1106"/>
  <c r="FT31" i="1118" s="1"/>
  <c r="FT30" i="1106"/>
  <c r="FT30" i="1118" s="1"/>
  <c r="FT32"/>
  <c r="FA32"/>
  <c r="FA31" i="1106"/>
  <c r="FA31" i="1118" s="1"/>
  <c r="FA30" i="1106"/>
  <c r="FA30" i="1118" s="1"/>
  <c r="FA26" i="1106"/>
  <c r="FA26" i="1118" s="1"/>
  <c r="FA25" i="1106"/>
  <c r="FA25" i="1118" s="1"/>
  <c r="FA27"/>
  <c r="CN31" i="1106"/>
  <c r="CN31" i="1118" s="1"/>
  <c r="CN30" i="1106"/>
  <c r="CN30" i="1118" s="1"/>
  <c r="CN32"/>
  <c r="EO26" i="1106"/>
  <c r="EO26" i="1118" s="1"/>
  <c r="EO25" i="1106"/>
  <c r="EO25" i="1118" s="1"/>
  <c r="EO27"/>
  <c r="DA26" i="1106"/>
  <c r="DA26" i="1118" s="1"/>
  <c r="DA27"/>
  <c r="DA25" i="1106"/>
  <c r="DA25" i="1118" s="1"/>
  <c r="GD26" i="1106"/>
  <c r="GD26" i="1118" s="1"/>
  <c r="GD25" i="1106"/>
  <c r="GD25" i="1118" s="1"/>
  <c r="GD27"/>
  <c r="CD31" i="1106"/>
  <c r="CD31" i="1118" s="1"/>
  <c r="CD32"/>
  <c r="CD30" i="1106"/>
  <c r="CD30" i="1118" s="1"/>
  <c r="GA17"/>
  <c r="GA13" i="1106"/>
  <c r="GA13" i="1118" s="1"/>
  <c r="GA14" i="1106"/>
  <c r="GA14" i="1118" s="1"/>
  <c r="GA11" i="1106"/>
  <c r="GA11" i="1118" s="1"/>
  <c r="GA12" i="1106"/>
  <c r="GA12" i="1118" s="1"/>
  <c r="FF11" i="1106"/>
  <c r="FF11" i="1118" s="1"/>
  <c r="FF13" i="1106"/>
  <c r="FF13" i="1118" s="1"/>
  <c r="FF12" i="1106"/>
  <c r="FF12" i="1118" s="1"/>
  <c r="FF14" i="1106"/>
  <c r="FF14" i="1118" s="1"/>
  <c r="FF17"/>
  <c r="AI14" i="1106"/>
  <c r="AI14" i="1118" s="1"/>
  <c r="AI13" i="1106"/>
  <c r="AI13" i="1118" s="1"/>
  <c r="AI17"/>
  <c r="DO31" i="1106"/>
  <c r="DO31" i="1118" s="1"/>
  <c r="DO32"/>
  <c r="DO30" i="1106"/>
  <c r="DO30" i="1118" s="1"/>
  <c r="DQ30" i="1106"/>
  <c r="DQ30" i="1118" s="1"/>
  <c r="DQ31" i="1106"/>
  <c r="DQ31" i="1118" s="1"/>
  <c r="DQ32"/>
  <c r="FO30" i="1106"/>
  <c r="FO30" i="1118" s="1"/>
  <c r="FO31" i="1106"/>
  <c r="FO31" i="1118" s="1"/>
  <c r="FO32"/>
  <c r="FG30" i="1106"/>
  <c r="FG30" i="1118" s="1"/>
  <c r="FG31" i="1106"/>
  <c r="FG31" i="1118" s="1"/>
  <c r="FG32"/>
  <c r="AV30" i="1106"/>
  <c r="AV30" i="1118" s="1"/>
  <c r="AV32"/>
  <c r="AV31" i="1106"/>
  <c r="AV31" i="1118" s="1"/>
  <c r="BZ31" i="1106"/>
  <c r="BZ31" i="1118" s="1"/>
  <c r="BZ30" i="1106"/>
  <c r="BZ30" i="1118" s="1"/>
  <c r="BZ32"/>
  <c r="FL30" i="1106"/>
  <c r="FL30" i="1118" s="1"/>
  <c r="FL31" i="1106"/>
  <c r="FL31" i="1118" s="1"/>
  <c r="FL32"/>
  <c r="CW30" i="1106"/>
  <c r="CW30" i="1118" s="1"/>
  <c r="CW32"/>
  <c r="CW31" i="1106"/>
  <c r="CW31" i="1118" s="1"/>
  <c r="CT32"/>
  <c r="CT30" i="1106"/>
  <c r="CT30" i="1118" s="1"/>
  <c r="CT31" i="1106"/>
  <c r="CT31" i="1118" s="1"/>
  <c r="EO32"/>
  <c r="EO31" i="1106"/>
  <c r="EO31" i="1118" s="1"/>
  <c r="EO30" i="1106"/>
  <c r="EO30" i="1118" s="1"/>
  <c r="FQ14" i="1106"/>
  <c r="FQ14" i="1118" s="1"/>
  <c r="FQ11" i="1106"/>
  <c r="FQ11" i="1118" s="1"/>
  <c r="FQ13" i="1106"/>
  <c r="FQ13" i="1118" s="1"/>
  <c r="FQ12" i="1106"/>
  <c r="FQ12" i="1118" s="1"/>
  <c r="FQ17"/>
  <c r="DZ17"/>
  <c r="DZ11" i="1106"/>
  <c r="DZ11" i="1118" s="1"/>
  <c r="DZ14" i="1106"/>
  <c r="DZ14" i="1118" s="1"/>
  <c r="DZ12" i="1106"/>
  <c r="DZ12" i="1118" s="1"/>
  <c r="DZ13" i="1106"/>
  <c r="DZ13" i="1118" s="1"/>
  <c r="EB14" i="1106"/>
  <c r="EB14" i="1118" s="1"/>
  <c r="EB12" i="1106"/>
  <c r="EB12" i="1118" s="1"/>
  <c r="EB13" i="1106"/>
  <c r="EB13" i="1118" s="1"/>
  <c r="EB17"/>
  <c r="EB11" i="1106"/>
  <c r="EB11" i="1118" s="1"/>
  <c r="AQ17"/>
  <c r="AQ13" i="1106"/>
  <c r="AQ13" i="1118" s="1"/>
  <c r="AQ14" i="1106"/>
  <c r="AQ14" i="1118" s="1"/>
  <c r="DW14" i="1106"/>
  <c r="DW14" i="1118" s="1"/>
  <c r="DW13" i="1106"/>
  <c r="DW13" i="1118" s="1"/>
  <c r="DW17"/>
  <c r="DW12" i="1106"/>
  <c r="DW12" i="1118" s="1"/>
  <c r="DW11" i="1106"/>
  <c r="DW11" i="1118" s="1"/>
  <c r="BV15" i="1106"/>
  <c r="BV15" i="1118" s="1"/>
  <c r="BV16" i="1106"/>
  <c r="BV16" i="1118" s="1"/>
  <c r="BV19"/>
  <c r="CI19"/>
  <c r="CI15" i="1106"/>
  <c r="CI15" i="1118" s="1"/>
  <c r="CI16" i="1106"/>
  <c r="CI16" i="1118" s="1"/>
  <c r="EO15" i="1106"/>
  <c r="EO15" i="1118" s="1"/>
  <c r="EO16" i="1106"/>
  <c r="EO16" i="1118" s="1"/>
  <c r="EO19"/>
  <c r="DQ16" i="1106"/>
  <c r="DQ16" i="1118" s="1"/>
  <c r="DQ15" i="1106"/>
  <c r="DQ15" i="1118" s="1"/>
  <c r="DQ19"/>
  <c r="ED15" i="1106"/>
  <c r="ED15" i="1118" s="1"/>
  <c r="ED16" i="1106"/>
  <c r="ED16" i="1118" s="1"/>
  <c r="ED19"/>
  <c r="EP15" i="1106"/>
  <c r="EP15" i="1118" s="1"/>
  <c r="EP19"/>
  <c r="EP16" i="1106"/>
  <c r="EP16" i="1118" s="1"/>
  <c r="DV15" i="1106"/>
  <c r="DV15" i="1118" s="1"/>
  <c r="DV16" i="1106"/>
  <c r="DV16" i="1118" s="1"/>
  <c r="DV19"/>
  <c r="FX15" i="1106"/>
  <c r="FX15" i="1118" s="1"/>
  <c r="FX16" i="1106"/>
  <c r="FX16" i="1118" s="1"/>
  <c r="FX19"/>
  <c r="DT15" i="1106"/>
  <c r="DT15" i="1118" s="1"/>
  <c r="DT16" i="1106"/>
  <c r="DT16" i="1118" s="1"/>
  <c r="DT19"/>
  <c r="BZ15" i="1106"/>
  <c r="BZ15" i="1118" s="1"/>
  <c r="BZ16" i="1106"/>
  <c r="BZ16" i="1118" s="1"/>
  <c r="BZ19"/>
  <c r="FV16" i="1106"/>
  <c r="FV16" i="1118" s="1"/>
  <c r="FV15" i="1106"/>
  <c r="FV15" i="1118" s="1"/>
  <c r="FV19"/>
  <c r="BG15" i="1106"/>
  <c r="BG15" i="1118" s="1"/>
  <c r="BG16" i="1106"/>
  <c r="BG16" i="1118" s="1"/>
  <c r="BG19"/>
  <c r="CE15" i="1106"/>
  <c r="CE15" i="1118" s="1"/>
  <c r="CE16" i="1106"/>
  <c r="CE16" i="1118" s="1"/>
  <c r="CE19"/>
  <c r="BX19"/>
  <c r="BX16" i="1106"/>
  <c r="BX16" i="1118" s="1"/>
  <c r="BX15" i="1106"/>
  <c r="BX15" i="1118" s="1"/>
  <c r="AH16" i="1106"/>
  <c r="AH16" i="1118" s="1"/>
  <c r="AH19"/>
  <c r="AH15" i="1106"/>
  <c r="AH15" i="1118" s="1"/>
  <c r="DF19"/>
  <c r="DF16" i="1106"/>
  <c r="DF16" i="1118" s="1"/>
  <c r="DF15" i="1106"/>
  <c r="DF15" i="1118" s="1"/>
  <c r="BY16" i="1106"/>
  <c r="BY16" i="1118" s="1"/>
  <c r="BY15" i="1106"/>
  <c r="BY15" i="1118" s="1"/>
  <c r="BY19"/>
  <c r="FK15" i="1106"/>
  <c r="FK15" i="1118" s="1"/>
  <c r="FK16" i="1106"/>
  <c r="FK16" i="1118" s="1"/>
  <c r="FK19"/>
  <c r="FC15" i="1106"/>
  <c r="FC15" i="1118" s="1"/>
  <c r="FC16" i="1106"/>
  <c r="FC16" i="1118" s="1"/>
  <c r="FC19"/>
  <c r="CK15" i="1106"/>
  <c r="CK15" i="1118" s="1"/>
  <c r="CK16" i="1106"/>
  <c r="CK16" i="1118" s="1"/>
  <c r="CK19"/>
  <c r="Z19"/>
  <c r="Z16" i="1106"/>
  <c r="Z16" i="1118" s="1"/>
  <c r="Z15" i="1106"/>
  <c r="Z15" i="1118" s="1"/>
  <c r="DK16" i="1106"/>
  <c r="DK16" i="1118" s="1"/>
  <c r="DK19"/>
  <c r="DK15" i="1106"/>
  <c r="DK15" i="1118" s="1"/>
  <c r="R15" i="1106"/>
  <c r="R15" i="1118" s="1"/>
  <c r="R19"/>
  <c r="FS15" i="1106"/>
  <c r="FS15" i="1118" s="1"/>
  <c r="FS16" i="1106"/>
  <c r="FS16" i="1118" s="1"/>
  <c r="FS19"/>
  <c r="FW15" i="1106"/>
  <c r="FW15" i="1118" s="1"/>
  <c r="FW19"/>
  <c r="FW16" i="1106"/>
  <c r="FW16" i="1118" s="1"/>
  <c r="CC15" i="1106"/>
  <c r="CC15" i="1118" s="1"/>
  <c r="CC16" i="1106"/>
  <c r="CC16" i="1118" s="1"/>
  <c r="CC19"/>
  <c r="BK15" i="1106"/>
  <c r="BK15" i="1118" s="1"/>
  <c r="BK16" i="1106"/>
  <c r="BK16" i="1118" s="1"/>
  <c r="BK19"/>
  <c r="FB19"/>
  <c r="FB16" i="1106"/>
  <c r="FB16" i="1118" s="1"/>
  <c r="FB15" i="1106"/>
  <c r="FB15" i="1118" s="1"/>
  <c r="GB15" i="1106"/>
  <c r="GB15" i="1118" s="1"/>
  <c r="GB16" i="1106"/>
  <c r="GB16" i="1118" s="1"/>
  <c r="GB19"/>
  <c r="AC19"/>
  <c r="AC15" i="1106"/>
  <c r="AC15" i="1118" s="1"/>
  <c r="AC16" i="1106"/>
  <c r="AC16" i="1118" s="1"/>
  <c r="FS26" i="1106"/>
  <c r="FS26" i="1118" s="1"/>
  <c r="FS25" i="1106"/>
  <c r="FS25" i="1118" s="1"/>
  <c r="FS27"/>
  <c r="BQ11" i="1106"/>
  <c r="BQ11" i="1118" s="1"/>
  <c r="BQ14" i="1106"/>
  <c r="BQ14" i="1118" s="1"/>
  <c r="BQ12" i="1106"/>
  <c r="BQ12" i="1118" s="1"/>
  <c r="BQ13" i="1106"/>
  <c r="BQ13" i="1118" s="1"/>
  <c r="BQ17"/>
  <c r="CA32"/>
  <c r="CA31" i="1106"/>
  <c r="CA31" i="1118" s="1"/>
  <c r="CA30" i="1106"/>
  <c r="CA30" i="1118" s="1"/>
  <c r="CJ27"/>
  <c r="CJ25" i="1106"/>
  <c r="CJ25" i="1118" s="1"/>
  <c r="CJ26" i="1106"/>
  <c r="CJ26" i="1118" s="1"/>
  <c r="AA13" i="1106"/>
  <c r="AA13" i="1118" s="1"/>
  <c r="AA14" i="1106"/>
  <c r="AA14" i="1118" s="1"/>
  <c r="AA17"/>
  <c r="DJ26" i="1106"/>
  <c r="DJ26" i="1118" s="1"/>
  <c r="DJ25" i="1106"/>
  <c r="DJ25" i="1118" s="1"/>
  <c r="DJ27"/>
  <c r="DR27"/>
  <c r="DR26" i="1106"/>
  <c r="DR26" i="1118" s="1"/>
  <c r="DR25" i="1106"/>
  <c r="DR25" i="1118" s="1"/>
  <c r="EK26" i="1106"/>
  <c r="EK26" i="1118" s="1"/>
  <c r="EK25" i="1106"/>
  <c r="EK25" i="1118" s="1"/>
  <c r="EK27"/>
  <c r="CP27"/>
  <c r="CP25" i="1106"/>
  <c r="CP25" i="1118" s="1"/>
  <c r="CP26" i="1106"/>
  <c r="CP26" i="1118" s="1"/>
  <c r="CH27"/>
  <c r="CH25" i="1106"/>
  <c r="CH25" i="1118" s="1"/>
  <c r="CH26" i="1106"/>
  <c r="CH26" i="1118" s="1"/>
  <c r="DL17"/>
  <c r="DL14" i="1106"/>
  <c r="DL14" i="1118" s="1"/>
  <c r="DL12" i="1106"/>
  <c r="DL12" i="1118" s="1"/>
  <c r="DL11" i="1106"/>
  <c r="DL11" i="1118" s="1"/>
  <c r="DL13" i="1106"/>
  <c r="DL13" i="1118" s="1"/>
  <c r="P13" i="1106"/>
  <c r="P13" i="1118" s="1"/>
  <c r="P14" i="1106"/>
  <c r="P14" i="1118" s="1"/>
  <c r="P17"/>
  <c r="FS14" i="1106"/>
  <c r="FS14" i="1118" s="1"/>
  <c r="FS12" i="1106"/>
  <c r="FS12" i="1118" s="1"/>
  <c r="FS11" i="1106"/>
  <c r="FS11" i="1118" s="1"/>
  <c r="FS17"/>
  <c r="FS13" i="1106"/>
  <c r="FS13" i="1118" s="1"/>
  <c r="CE31" i="1106"/>
  <c r="CE31" i="1118" s="1"/>
  <c r="CE32"/>
  <c r="CE30" i="1106"/>
  <c r="CE30" i="1118" s="1"/>
  <c r="BX31" i="1106"/>
  <c r="BX31" i="1118" s="1"/>
  <c r="BX30" i="1106"/>
  <c r="BX30" i="1118" s="1"/>
  <c r="BX32"/>
  <c r="FX31" i="1106"/>
  <c r="FX31" i="1118" s="1"/>
  <c r="FX30" i="1106"/>
  <c r="FX30" i="1118" s="1"/>
  <c r="FX32"/>
  <c r="CG30" i="1106"/>
  <c r="CG30" i="1118" s="1"/>
  <c r="CG31" i="1106"/>
  <c r="CG31" i="1118" s="1"/>
  <c r="CG32"/>
  <c r="DT32"/>
  <c r="DT30" i="1106"/>
  <c r="DT30" i="1118" s="1"/>
  <c r="DT31" i="1106"/>
  <c r="DT31" i="1118" s="1"/>
  <c r="BL30" i="1106"/>
  <c r="BL30" i="1118" s="1"/>
  <c r="BL31" i="1106"/>
  <c r="BL31" i="1118" s="1"/>
  <c r="BL32"/>
  <c r="FP30" i="1106"/>
  <c r="FP30" i="1118" s="1"/>
  <c r="FP32"/>
  <c r="FP31" i="1106"/>
  <c r="FP31" i="1118" s="1"/>
  <c r="DI31" i="1106"/>
  <c r="DI31" i="1118" s="1"/>
  <c r="DI32"/>
  <c r="DI30" i="1106"/>
  <c r="DI30" i="1118" s="1"/>
  <c r="CY14" i="1106"/>
  <c r="CY14" i="1118" s="1"/>
  <c r="CY11" i="1106"/>
  <c r="CY11" i="1118" s="1"/>
  <c r="CY17"/>
  <c r="CY12" i="1106"/>
  <c r="CY12" i="1118" s="1"/>
  <c r="CY13" i="1106"/>
  <c r="CY13" i="1118" s="1"/>
  <c r="FU17"/>
  <c r="FU13" i="1106"/>
  <c r="FU13" i="1118" s="1"/>
  <c r="FU14" i="1106"/>
  <c r="FU14" i="1118" s="1"/>
  <c r="FU11" i="1106"/>
  <c r="FU11" i="1118" s="1"/>
  <c r="FU12" i="1106"/>
  <c r="FU12" i="1118" s="1"/>
  <c r="AT17"/>
  <c r="AT13" i="1106"/>
  <c r="AT13" i="1118" s="1"/>
  <c r="AT14" i="1106"/>
  <c r="AT14" i="1118" s="1"/>
  <c r="CS19"/>
  <c r="CS15" i="1106"/>
  <c r="CS15" i="1118" s="1"/>
  <c r="CS16" i="1106"/>
  <c r="CS16" i="1118" s="1"/>
  <c r="DS15" i="1106"/>
  <c r="DS15" i="1118" s="1"/>
  <c r="DS16" i="1106"/>
  <c r="DS16" i="1118" s="1"/>
  <c r="DS19"/>
  <c r="CH15" i="1106"/>
  <c r="CH15" i="1118" s="1"/>
  <c r="CH19"/>
  <c r="CH16" i="1106"/>
  <c r="CH16" i="1118" s="1"/>
  <c r="X16" i="1106"/>
  <c r="X16" i="1118" s="1"/>
  <c r="X19"/>
  <c r="X15" i="1106"/>
  <c r="X15" i="1118" s="1"/>
  <c r="DX16" i="1106"/>
  <c r="DX16" i="1118" s="1"/>
  <c r="DX19"/>
  <c r="DX15" i="1106"/>
  <c r="DX15" i="1118" s="1"/>
  <c r="CY19"/>
  <c r="CY15" i="1106"/>
  <c r="CY15" i="1118" s="1"/>
  <c r="CY16" i="1106"/>
  <c r="CY16" i="1118" s="1"/>
  <c r="BI15" i="1106"/>
  <c r="BI15" i="1118" s="1"/>
  <c r="BI16" i="1106"/>
  <c r="BI16" i="1118" s="1"/>
  <c r="BI19"/>
  <c r="W19"/>
  <c r="W16" i="1106"/>
  <c r="W16" i="1118" s="1"/>
  <c r="W15" i="1106"/>
  <c r="W15" i="1118" s="1"/>
  <c r="AD16" i="1106"/>
  <c r="AD16" i="1118" s="1"/>
  <c r="AD15" i="1106"/>
  <c r="AD15" i="1118" s="1"/>
  <c r="AD19"/>
  <c r="S15" i="1106"/>
  <c r="S15" i="1118" s="1"/>
  <c r="S19"/>
  <c r="S16" i="1106"/>
  <c r="S16" i="1118" s="1"/>
  <c r="DA16" i="1106"/>
  <c r="DA16" i="1118" s="1"/>
  <c r="DA15" i="1106"/>
  <c r="DA15" i="1118" s="1"/>
  <c r="DA19"/>
  <c r="FU19"/>
  <c r="FU15" i="1106"/>
  <c r="FU15" i="1118" s="1"/>
  <c r="FU16" i="1106"/>
  <c r="FU16" i="1118" s="1"/>
  <c r="EA16" i="1106"/>
  <c r="EA16" i="1118" s="1"/>
  <c r="EA19"/>
  <c r="EA15" i="1106"/>
  <c r="EA15" i="1118" s="1"/>
  <c r="BC15" i="1106"/>
  <c r="BC15" i="1118" s="1"/>
  <c r="BC19"/>
  <c r="BC16" i="1106"/>
  <c r="BC16" i="1118" s="1"/>
  <c r="DE19"/>
  <c r="DE15" i="1106"/>
  <c r="DE15" i="1118" s="1"/>
  <c r="DE16" i="1106"/>
  <c r="DE16" i="1118" s="1"/>
  <c r="AW15" i="1106"/>
  <c r="AW15" i="1118" s="1"/>
  <c r="AW19"/>
  <c r="AW16" i="1106"/>
  <c r="AW16" i="1118" s="1"/>
  <c r="AS15" i="1106"/>
  <c r="AS15" i="1118" s="1"/>
  <c r="AS19"/>
  <c r="AS16" i="1106"/>
  <c r="AS16" i="1118" s="1"/>
  <c r="BJ19"/>
  <c r="BJ15" i="1106"/>
  <c r="BJ15" i="1118" s="1"/>
  <c r="BJ16" i="1106"/>
  <c r="BJ16" i="1118" s="1"/>
  <c r="EH12" i="1106"/>
  <c r="EH12" i="1118" s="1"/>
  <c r="EH11" i="1106"/>
  <c r="EH11" i="1118" s="1"/>
  <c r="EH13" i="1106"/>
  <c r="EH13" i="1118" s="1"/>
  <c r="EH14" i="1106"/>
  <c r="EH14" i="1118" s="1"/>
  <c r="EH17"/>
  <c r="FX36" i="1106"/>
  <c r="FX36" i="1118" s="1"/>
  <c r="FX35" i="1106"/>
  <c r="FX35" i="1118" s="1"/>
  <c r="FX37"/>
  <c r="BS32"/>
  <c r="BS30" i="1106"/>
  <c r="BS30" i="1118" s="1"/>
  <c r="BS31" i="1106"/>
  <c r="BS31" i="1118" s="1"/>
  <c r="BA25" i="1106"/>
  <c r="BA25" i="1118" s="1"/>
  <c r="BA26" i="1106"/>
  <c r="BA26" i="1118" s="1"/>
  <c r="BA27"/>
  <c r="CB16" i="1106"/>
  <c r="CB16" i="1118" s="1"/>
  <c r="CB19"/>
  <c r="CB15" i="1106"/>
  <c r="CB15" i="1118" s="1"/>
  <c r="DA30" i="1106"/>
  <c r="DA30" i="1118" s="1"/>
  <c r="DA32"/>
  <c r="DA31" i="1106"/>
  <c r="DA31" i="1118" s="1"/>
  <c r="CF12" i="1106"/>
  <c r="CF12" i="1118" s="1"/>
  <c r="CF11" i="1106"/>
  <c r="CF11" i="1118" s="1"/>
  <c r="CF13" i="1106"/>
  <c r="CF13" i="1118" s="1"/>
  <c r="CF14" i="1106"/>
  <c r="CF14" i="1118" s="1"/>
  <c r="CF17"/>
  <c r="AF17"/>
  <c r="AF13" i="1106"/>
  <c r="AF13" i="1118" s="1"/>
  <c r="AF14" i="1106"/>
  <c r="AF14" i="1118" s="1"/>
  <c r="EF27"/>
  <c r="EF26" i="1106"/>
  <c r="EF26" i="1118" s="1"/>
  <c r="EF25" i="1106"/>
  <c r="EF25" i="1118" s="1"/>
  <c r="CX32"/>
  <c r="CX31" i="1106"/>
  <c r="CX31" i="1118" s="1"/>
  <c r="CX30" i="1106"/>
  <c r="CX30" i="1118" s="1"/>
  <c r="BQ31" i="1106"/>
  <c r="BQ31" i="1118" s="1"/>
  <c r="BQ30" i="1106"/>
  <c r="BQ30" i="1118" s="1"/>
  <c r="BQ32"/>
  <c r="FH30" i="1106"/>
  <c r="FH30" i="1118" s="1"/>
  <c r="FH31" i="1106"/>
  <c r="FH31" i="1118" s="1"/>
  <c r="FH32"/>
  <c r="DU31" i="1106"/>
  <c r="DU31" i="1118" s="1"/>
  <c r="DU30" i="1106"/>
  <c r="DU30" i="1118" s="1"/>
  <c r="DU32"/>
  <c r="EL26" i="1106"/>
  <c r="EL26" i="1118" s="1"/>
  <c r="EL27"/>
  <c r="EL25" i="1106"/>
  <c r="EL25" i="1118" s="1"/>
  <c r="DW30" i="1106"/>
  <c r="DW30" i="1118" s="1"/>
  <c r="DW32"/>
  <c r="DW31" i="1106"/>
  <c r="DW31" i="1118" s="1"/>
  <c r="DS30" i="1106"/>
  <c r="DS30" i="1118" s="1"/>
  <c r="DS31" i="1106"/>
  <c r="DS31" i="1118" s="1"/>
  <c r="DS32"/>
  <c r="BY14" i="1106"/>
  <c r="BY14" i="1118" s="1"/>
  <c r="BY13" i="1106"/>
  <c r="BY13" i="1118" s="1"/>
  <c r="BY17"/>
  <c r="BY12" i="1106"/>
  <c r="BY12" i="1118" s="1"/>
  <c r="BY11" i="1106"/>
  <c r="BY11" i="1118" s="1"/>
  <c r="AO13" i="1106"/>
  <c r="AO13" i="1118" s="1"/>
  <c r="AO17"/>
  <c r="AO14" i="1106"/>
  <c r="AO14" i="1118" s="1"/>
  <c r="DG31" i="1106"/>
  <c r="DG31" i="1118" s="1"/>
  <c r="DG30" i="1106"/>
  <c r="DG30" i="1118" s="1"/>
  <c r="DG32"/>
  <c r="DD31" i="1106"/>
  <c r="DD31" i="1118" s="1"/>
  <c r="DD30" i="1106"/>
  <c r="DD30" i="1118" s="1"/>
  <c r="DD32"/>
  <c r="BK30" i="1106"/>
  <c r="BK30" i="1118" s="1"/>
  <c r="BK31" i="1106"/>
  <c r="BK31" i="1118" s="1"/>
  <c r="BK32"/>
  <c r="FI25" i="1106"/>
  <c r="FI25" i="1118" s="1"/>
  <c r="FI26" i="1106"/>
  <c r="FI26" i="1118" s="1"/>
  <c r="FI27"/>
  <c r="BA30" i="1106"/>
  <c r="BA30" i="1118" s="1"/>
  <c r="BA32"/>
  <c r="BA31" i="1106"/>
  <c r="BA31" i="1118" s="1"/>
  <c r="AX31" i="1106"/>
  <c r="AX31" i="1118" s="1"/>
  <c r="AX30" i="1106"/>
  <c r="AX30" i="1118" s="1"/>
  <c r="AX32"/>
  <c r="EJ32"/>
  <c r="EJ31" i="1106"/>
  <c r="EJ31" i="1118" s="1"/>
  <c r="EJ30" i="1106"/>
  <c r="EJ30" i="1118" s="1"/>
  <c r="FU32"/>
  <c r="FU30" i="1106"/>
  <c r="FU30" i="1118" s="1"/>
  <c r="FU31" i="1106"/>
  <c r="FU31" i="1118" s="1"/>
  <c r="GA31" i="1106"/>
  <c r="GA31" i="1118" s="1"/>
  <c r="GA30" i="1106"/>
  <c r="GA30" i="1118" s="1"/>
  <c r="GA32"/>
  <c r="T13" i="1106"/>
  <c r="T13" i="1118" s="1"/>
  <c r="T14" i="1106"/>
  <c r="T14" i="1118" s="1"/>
  <c r="T17"/>
  <c r="DA17"/>
  <c r="DA14" i="1106"/>
  <c r="DA14" i="1118" s="1"/>
  <c r="DA13" i="1106"/>
  <c r="DA13" i="1118" s="1"/>
  <c r="DA12" i="1106"/>
  <c r="DA12" i="1118" s="1"/>
  <c r="DA11" i="1106"/>
  <c r="DA11" i="1118" s="1"/>
  <c r="AP14" i="1106"/>
  <c r="AP14" i="1118" s="1"/>
  <c r="AP13" i="1106"/>
  <c r="AP13" i="1118" s="1"/>
  <c r="AP17"/>
  <c r="FG14" i="1106"/>
  <c r="FG14" i="1118" s="1"/>
  <c r="FG17"/>
  <c r="FG11" i="1106"/>
  <c r="FG11" i="1118" s="1"/>
  <c r="FG13" i="1106"/>
  <c r="FG13" i="1118" s="1"/>
  <c r="FG12" i="1106"/>
  <c r="FG12" i="1118" s="1"/>
  <c r="AI15" i="1106"/>
  <c r="AI15" i="1118" s="1"/>
  <c r="AI16" i="1106"/>
  <c r="AI16" i="1118" s="1"/>
  <c r="AI19"/>
  <c r="P16" i="1106"/>
  <c r="P16" i="1118" s="1"/>
  <c r="P19"/>
  <c r="P15" i="1106"/>
  <c r="P15" i="1118" s="1"/>
  <c r="AY19"/>
  <c r="AY16" i="1106"/>
  <c r="AY16" i="1118" s="1"/>
  <c r="AY15" i="1106"/>
  <c r="AY15" i="1118" s="1"/>
  <c r="AO19"/>
  <c r="AO16" i="1106"/>
  <c r="AO16" i="1118" s="1"/>
  <c r="AO15" i="1106"/>
  <c r="AO15" i="1118" s="1"/>
  <c r="FR16" i="1106"/>
  <c r="FR16" i="1118" s="1"/>
  <c r="FR19"/>
  <c r="FR15" i="1106"/>
  <c r="FR15" i="1118" s="1"/>
  <c r="AK15" i="1106"/>
  <c r="AK15" i="1118" s="1"/>
  <c r="AK16" i="1106"/>
  <c r="AK16" i="1118" s="1"/>
  <c r="AK19"/>
  <c r="BU15" i="1106"/>
  <c r="BU15" i="1118" s="1"/>
  <c r="BU16" i="1106"/>
  <c r="BU16" i="1118" s="1"/>
  <c r="BU19"/>
  <c r="FI16" i="1106"/>
  <c r="FI16" i="1118" s="1"/>
  <c r="FI15" i="1106"/>
  <c r="FI15" i="1118" s="1"/>
  <c r="FI19"/>
  <c r="AJ19"/>
  <c r="AJ15" i="1106"/>
  <c r="AJ15" i="1118" s="1"/>
  <c r="AJ16" i="1106"/>
  <c r="AJ16" i="1118" s="1"/>
  <c r="CL15" i="1106"/>
  <c r="CL15" i="1118" s="1"/>
  <c r="CL16" i="1106"/>
  <c r="CL16" i="1118" s="1"/>
  <c r="CL19"/>
  <c r="DR16" i="1106"/>
  <c r="DR16" i="1118" s="1"/>
  <c r="DR15" i="1106"/>
  <c r="DR15" i="1118" s="1"/>
  <c r="DR19"/>
  <c r="FG19"/>
  <c r="FG16" i="1106"/>
  <c r="FG16" i="1118" s="1"/>
  <c r="FG15" i="1106"/>
  <c r="FG15" i="1118" s="1"/>
  <c r="CM16" i="1106"/>
  <c r="CM16" i="1118" s="1"/>
  <c r="CM19"/>
  <c r="CM15" i="1106"/>
  <c r="CM15" i="1118" s="1"/>
  <c r="CO16" i="1106"/>
  <c r="CO16" i="1118" s="1"/>
  <c r="CO15" i="1106"/>
  <c r="CO15" i="1118" s="1"/>
  <c r="CO19"/>
  <c r="EH15" i="1106"/>
  <c r="EH15" i="1118" s="1"/>
  <c r="EH16" i="1106"/>
  <c r="EH16" i="1118" s="1"/>
  <c r="EH19"/>
  <c r="EI16" i="1106"/>
  <c r="EI16" i="1118" s="1"/>
  <c r="EI19"/>
  <c r="EI15" i="1106"/>
  <c r="EI15" i="1118" s="1"/>
  <c r="EE16" i="1106"/>
  <c r="EE16" i="1118" s="1"/>
  <c r="EE19"/>
  <c r="EE15" i="1106"/>
  <c r="EE15" i="1118" s="1"/>
  <c r="CX15" i="1106"/>
  <c r="CX15" i="1118" s="1"/>
  <c r="CX16" i="1106"/>
  <c r="CX16" i="1118" s="1"/>
  <c r="CX19"/>
  <c r="FF16" i="1106"/>
  <c r="FF16" i="1118" s="1"/>
  <c r="FF15" i="1106"/>
  <c r="FF15" i="1118" s="1"/>
  <c r="FF19"/>
  <c r="GA16" i="1106"/>
  <c r="GA16" i="1118" s="1"/>
  <c r="GA19"/>
  <c r="GA15" i="1106"/>
  <c r="GA15" i="1118" s="1"/>
  <c r="EB15" i="1106"/>
  <c r="EB15" i="1118" s="1"/>
  <c r="EB16" i="1106"/>
  <c r="EB16" i="1118" s="1"/>
  <c r="EB19"/>
  <c r="AN16" i="1106"/>
  <c r="AN16" i="1118" s="1"/>
  <c r="AN15" i="1106"/>
  <c r="AN15" i="1118" s="1"/>
  <c r="AN19"/>
  <c r="EM16" i="1106"/>
  <c r="EM16" i="1118" s="1"/>
  <c r="EM19"/>
  <c r="EM15" i="1106"/>
  <c r="EM15" i="1118" s="1"/>
  <c r="CQ15" i="1106"/>
  <c r="CQ15" i="1118" s="1"/>
  <c r="CQ16" i="1106"/>
  <c r="CQ16" i="1118" s="1"/>
  <c r="CQ19"/>
  <c r="AQ19"/>
  <c r="AQ16" i="1106"/>
  <c r="AQ16" i="1118" s="1"/>
  <c r="AQ15" i="1106"/>
  <c r="AQ15" i="1118" s="1"/>
  <c r="DU15" i="1106"/>
  <c r="DU15" i="1118" s="1"/>
  <c r="DU16" i="1106"/>
  <c r="DU16" i="1118" s="1"/>
  <c r="DU19"/>
  <c r="BE19"/>
  <c r="BE16" i="1106"/>
  <c r="BE16" i="1118" s="1"/>
  <c r="BE15" i="1106"/>
  <c r="BE15" i="1118" s="1"/>
  <c r="BF15" i="1106"/>
  <c r="BF15" i="1118" s="1"/>
  <c r="BF16" i="1106"/>
  <c r="BF16" i="1118" s="1"/>
  <c r="BF19"/>
  <c r="BH15" i="1106"/>
  <c r="BH15" i="1118" s="1"/>
  <c r="BH16" i="1106"/>
  <c r="BH16" i="1118" s="1"/>
  <c r="BH19"/>
  <c r="BQ35" i="1106"/>
  <c r="BQ35" i="1118" s="1"/>
  <c r="BQ37"/>
  <c r="BQ36" i="1106"/>
  <c r="BQ36" i="1118" s="1"/>
  <c r="FH37"/>
  <c r="FH35" i="1106"/>
  <c r="FH35" i="1118" s="1"/>
  <c r="FH36" i="1106"/>
  <c r="FH36" i="1118" s="1"/>
  <c r="AG19"/>
  <c r="AG16" i="1106"/>
  <c r="AG16" i="1118" s="1"/>
  <c r="AG15" i="1106"/>
  <c r="AG15" i="1118" s="1"/>
  <c r="GB31" i="1106"/>
  <c r="GB31" i="1118" s="1"/>
  <c r="GB30" i="1106"/>
  <c r="GB30" i="1118" s="1"/>
  <c r="GB32"/>
  <c r="BM14" i="1106"/>
  <c r="BM14" i="1118" s="1"/>
  <c r="BM12" i="1106"/>
  <c r="BM12" i="1118" s="1"/>
  <c r="BM17"/>
  <c r="BM11" i="1106"/>
  <c r="BM11" i="1118" s="1"/>
  <c r="BM13" i="1106"/>
  <c r="BM13" i="1118" s="1"/>
  <c r="FL25" i="1106"/>
  <c r="FL25" i="1118" s="1"/>
  <c r="FL26" i="1106"/>
  <c r="FL26" i="1118" s="1"/>
  <c r="FL27"/>
  <c r="FM31" i="1106"/>
  <c r="FM31" i="1118" s="1"/>
  <c r="FM30" i="1106"/>
  <c r="FM30" i="1118" s="1"/>
  <c r="FM32"/>
  <c r="EE27"/>
  <c r="EE25" i="1106"/>
  <c r="EE25" i="1118" s="1"/>
  <c r="EE26" i="1106"/>
  <c r="EE26" i="1118" s="1"/>
  <c r="EZ26" i="1106"/>
  <c r="EZ26" i="1118" s="1"/>
  <c r="EZ27"/>
  <c r="EZ25" i="1106"/>
  <c r="EZ25" i="1118" s="1"/>
  <c r="DV25" i="1106"/>
  <c r="DV25" i="1118" s="1"/>
  <c r="DV26" i="1106"/>
  <c r="DV26" i="1118" s="1"/>
  <c r="DV27"/>
  <c r="BV31" i="1106"/>
  <c r="BV31" i="1118" s="1"/>
  <c r="BV32"/>
  <c r="BV30" i="1106"/>
  <c r="BV30" i="1118" s="1"/>
  <c r="FQ31" i="1106"/>
  <c r="FQ31" i="1118" s="1"/>
  <c r="FQ30" i="1106"/>
  <c r="FQ30" i="1118" s="1"/>
  <c r="FQ32"/>
  <c r="BE25" i="1106"/>
  <c r="BE25" i="1118" s="1"/>
  <c r="BE26" i="1106"/>
  <c r="BE26" i="1118" s="1"/>
  <c r="BE27"/>
  <c r="DE14" i="1106"/>
  <c r="DE14" i="1118" s="1"/>
  <c r="DE11" i="1106"/>
  <c r="DE11" i="1118" s="1"/>
  <c r="DE17"/>
  <c r="DE12" i="1106"/>
  <c r="DE12" i="1118" s="1"/>
  <c r="DE13" i="1106"/>
  <c r="DE13" i="1118" s="1"/>
  <c r="CO12" i="1106"/>
  <c r="CO12" i="1118" s="1"/>
  <c r="CO14" i="1106"/>
  <c r="CO14" i="1118" s="1"/>
  <c r="CO11" i="1106"/>
  <c r="CO11" i="1118" s="1"/>
  <c r="CO17"/>
  <c r="CO13" i="1106"/>
  <c r="CO13" i="1118" s="1"/>
  <c r="BT31" i="1106"/>
  <c r="BT31" i="1118" s="1"/>
  <c r="BT32"/>
  <c r="BT30" i="1106"/>
  <c r="BT30" i="1118" s="1"/>
  <c r="CB30" i="1106"/>
  <c r="CB30" i="1118" s="1"/>
  <c r="CB31" i="1106"/>
  <c r="CB31" i="1118" s="1"/>
  <c r="CB32"/>
  <c r="DY32"/>
  <c r="DY30" i="1106"/>
  <c r="DY30" i="1118" s="1"/>
  <c r="DY31" i="1106"/>
  <c r="DY31" i="1118" s="1"/>
  <c r="DB31" i="1106"/>
  <c r="DB31" i="1118" s="1"/>
  <c r="DB30" i="1106"/>
  <c r="DB30" i="1118" s="1"/>
  <c r="DB32"/>
  <c r="DF32"/>
  <c r="DF31" i="1106"/>
  <c r="DF31" i="1118" s="1"/>
  <c r="DF30" i="1106"/>
  <c r="DF30" i="1118" s="1"/>
  <c r="CJ31" i="1106"/>
  <c r="CJ31" i="1118" s="1"/>
  <c r="CJ32"/>
  <c r="CJ30" i="1106"/>
  <c r="CJ30" i="1118" s="1"/>
  <c r="EI30" i="1106"/>
  <c r="EI30" i="1118" s="1"/>
  <c r="EI32"/>
  <c r="EI31" i="1106"/>
  <c r="EI31" i="1118" s="1"/>
  <c r="BJ30" i="1106"/>
  <c r="BJ30" i="1118" s="1"/>
  <c r="BJ31" i="1106"/>
  <c r="BJ31" i="1118" s="1"/>
  <c r="BJ32"/>
  <c r="BG14" i="1106"/>
  <c r="BG14" i="1118" s="1"/>
  <c r="BG13" i="1106"/>
  <c r="BG13" i="1118" s="1"/>
  <c r="BG11" i="1106"/>
  <c r="BG11" i="1118" s="1"/>
  <c r="BG12" i="1106"/>
  <c r="BG12" i="1118" s="1"/>
  <c r="BG17"/>
  <c r="AS17"/>
  <c r="AS13" i="1106"/>
  <c r="AS13" i="1118" s="1"/>
  <c r="AS14" i="1106"/>
  <c r="AS14" i="1118" s="1"/>
  <c r="EM11" i="1106"/>
  <c r="EM11" i="1118" s="1"/>
  <c r="EM13" i="1106"/>
  <c r="EM13" i="1118" s="1"/>
  <c r="EM14" i="1106"/>
  <c r="EM14" i="1118" s="1"/>
  <c r="EM17"/>
  <c r="EM12" i="1106"/>
  <c r="EM12" i="1118" s="1"/>
  <c r="FW12" i="1106"/>
  <c r="FW12" i="1118" s="1"/>
  <c r="FW11" i="1106"/>
  <c r="FW11" i="1118" s="1"/>
  <c r="FW13" i="1106"/>
  <c r="FW13" i="1118" s="1"/>
  <c r="FW14" i="1106"/>
  <c r="FW14" i="1118" s="1"/>
  <c r="FW17"/>
  <c r="GE16" i="1106"/>
  <c r="GE16" i="1118" s="1"/>
  <c r="GE19"/>
  <c r="GE15" i="1106"/>
  <c r="GE15" i="1118" s="1"/>
  <c r="V15" i="1106"/>
  <c r="V15" i="1118" s="1"/>
  <c r="V19"/>
  <c r="V16" i="1106"/>
  <c r="V16" i="1118" s="1"/>
  <c r="AL16" i="1106"/>
  <c r="AL16" i="1118" s="1"/>
  <c r="AL15" i="1106"/>
  <c r="AL15" i="1118" s="1"/>
  <c r="AL19"/>
  <c r="EG19"/>
  <c r="EG16" i="1106"/>
  <c r="EG16" i="1118" s="1"/>
  <c r="EG15" i="1106"/>
  <c r="EG15" i="1118" s="1"/>
  <c r="DP19"/>
  <c r="DP15" i="1106"/>
  <c r="DP15" i="1118" s="1"/>
  <c r="DP16" i="1106"/>
  <c r="DP16" i="1118" s="1"/>
  <c r="BQ16" i="1106"/>
  <c r="BQ16" i="1118" s="1"/>
  <c r="BQ19"/>
  <c r="BQ15" i="1106"/>
  <c r="BQ15" i="1118" s="1"/>
  <c r="FP16" i="1106"/>
  <c r="FP16" i="1118" s="1"/>
  <c r="FP15" i="1106"/>
  <c r="FP15" i="1118" s="1"/>
  <c r="FP19"/>
  <c r="T15" i="1106"/>
  <c r="T15" i="1118" s="1"/>
  <c r="T16" i="1106"/>
  <c r="T16" i="1118" s="1"/>
  <c r="T19"/>
  <c r="Y16" i="1106"/>
  <c r="Y16" i="1118" s="1"/>
  <c r="Y15" i="1106"/>
  <c r="Y15" i="1118" s="1"/>
  <c r="Y19"/>
  <c r="AR15" i="1106"/>
  <c r="AR15" i="1118" s="1"/>
  <c r="AR16" i="1106"/>
  <c r="AR16" i="1118" s="1"/>
  <c r="AR19"/>
  <c r="FL19"/>
  <c r="FL16" i="1106"/>
  <c r="FL16" i="1118" s="1"/>
  <c r="FL15" i="1106"/>
  <c r="FL15" i="1118" s="1"/>
  <c r="EC19"/>
  <c r="EC16" i="1106"/>
  <c r="EC16" i="1118" s="1"/>
  <c r="EC15" i="1106"/>
  <c r="EC15" i="1118" s="1"/>
  <c r="DG16" i="1106"/>
  <c r="DG16" i="1118" s="1"/>
  <c r="DG15" i="1106"/>
  <c r="DG15" i="1118" s="1"/>
  <c r="DG19"/>
  <c r="DJ19"/>
  <c r="DJ16" i="1106"/>
  <c r="DJ16" i="1118" s="1"/>
  <c r="DJ15" i="1106"/>
  <c r="DJ15" i="1118" s="1"/>
  <c r="CD15" i="1106"/>
  <c r="CD15" i="1118" s="1"/>
  <c r="CD19"/>
  <c r="CD16" i="1106"/>
  <c r="CD16" i="1118" s="1"/>
  <c r="BO19"/>
  <c r="BO16" i="1106"/>
  <c r="BO16" i="1118" s="1"/>
  <c r="BO15" i="1106"/>
  <c r="BO15" i="1118" s="1"/>
  <c r="BS16" i="1106"/>
  <c r="BS16" i="1118" s="1"/>
  <c r="BS15" i="1106"/>
  <c r="BS15" i="1118" s="1"/>
  <c r="BS19"/>
  <c r="CJ15" i="1106"/>
  <c r="CJ15" i="1118" s="1"/>
  <c r="CJ16" i="1106"/>
  <c r="CJ16" i="1118" s="1"/>
  <c r="CJ19"/>
  <c r="BP15" i="1106"/>
  <c r="BP15" i="1118" s="1"/>
  <c r="BP19"/>
  <c r="BP16" i="1106"/>
  <c r="BP16" i="1118" s="1"/>
  <c r="BT15" i="1106"/>
  <c r="BT15" i="1118" s="1"/>
  <c r="BT16" i="1106"/>
  <c r="BT16" i="1118" s="1"/>
  <c r="BT19"/>
  <c r="AV19"/>
  <c r="AV16" i="1106"/>
  <c r="AV16" i="1118" s="1"/>
  <c r="AV15" i="1106"/>
  <c r="AV15" i="1118" s="1"/>
  <c r="GD15" i="1106"/>
  <c r="GD15" i="1118" s="1"/>
  <c r="GD19"/>
  <c r="GD16" i="1106"/>
  <c r="GD16" i="1118" s="1"/>
  <c r="DH16" i="1106"/>
  <c r="DH16" i="1118" s="1"/>
  <c r="DH19"/>
  <c r="DH15" i="1106"/>
  <c r="DH15" i="1118" s="1"/>
  <c r="EQ16" i="1106"/>
  <c r="EQ16" i="1118" s="1"/>
  <c r="EQ15" i="1106"/>
  <c r="EQ15" i="1118" s="1"/>
  <c r="EQ19"/>
  <c r="EL19"/>
  <c r="EL15" i="1106"/>
  <c r="EL15" i="1118" s="1"/>
  <c r="EL16" i="1106"/>
  <c r="EL16" i="1118" s="1"/>
  <c r="FM15" i="1106"/>
  <c r="FM15" i="1118" s="1"/>
  <c r="FM16" i="1106"/>
  <c r="FM16" i="1118" s="1"/>
  <c r="FM19"/>
  <c r="DZ15" i="1106"/>
  <c r="DZ15" i="1118" s="1"/>
  <c r="DZ16" i="1106"/>
  <c r="DZ16" i="1118" s="1"/>
  <c r="DZ19"/>
  <c r="BB16" i="1106"/>
  <c r="BB16" i="1118" s="1"/>
  <c r="BB19"/>
  <c r="BB15" i="1106"/>
  <c r="BB15" i="1118" s="1"/>
  <c r="FJ19"/>
  <c r="FJ15" i="1106"/>
  <c r="FJ15" i="1118" s="1"/>
  <c r="FJ16" i="1106"/>
  <c r="FJ16" i="1118" s="1"/>
  <c r="EF15" i="1106"/>
  <c r="EF15" i="1118" s="1"/>
  <c r="EF16" i="1106"/>
  <c r="EF16" i="1118" s="1"/>
  <c r="EF19"/>
  <c r="FD15" i="1106"/>
  <c r="FD15" i="1118" s="1"/>
  <c r="FD19"/>
  <c r="FD16" i="1106"/>
  <c r="FD16" i="1118" s="1"/>
  <c r="CU15" i="1106"/>
  <c r="CU15" i="1118" s="1"/>
  <c r="CU16" i="1106"/>
  <c r="CU16" i="1118" s="1"/>
  <c r="CU19"/>
  <c r="CV19"/>
  <c r="CV15" i="1106"/>
  <c r="CV15" i="1118" s="1"/>
  <c r="CV16" i="1106"/>
  <c r="CV16" i="1118" s="1"/>
  <c r="DW15" i="1106"/>
  <c r="DW15" i="1118" s="1"/>
  <c r="DW16" i="1106"/>
  <c r="DW16" i="1118" s="1"/>
  <c r="DW19"/>
  <c r="DI19"/>
  <c r="DI15" i="1106"/>
  <c r="DI15" i="1118" s="1"/>
  <c r="DI16" i="1106"/>
  <c r="DI16" i="1118" s="1"/>
  <c r="EG35" i="1106"/>
  <c r="EG35" i="1118" s="1"/>
  <c r="EG36" i="1106"/>
  <c r="EG36" i="1118" s="1"/>
  <c r="EG37"/>
  <c r="FZ19"/>
  <c r="FZ16" i="1106"/>
  <c r="FZ16" i="1118" s="1"/>
  <c r="FZ15" i="1106"/>
  <c r="FZ15" i="1118" s="1"/>
  <c r="DW27"/>
  <c r="DW25" i="1106"/>
  <c r="DW25" i="1118" s="1"/>
  <c r="DW26" i="1106"/>
  <c r="DW26" i="1118" s="1"/>
  <c r="FC32"/>
  <c r="FC30" i="1106"/>
  <c r="FC30" i="1118" s="1"/>
  <c r="FC31" i="1106"/>
  <c r="FC31" i="1118" s="1"/>
  <c r="DI25" i="1106"/>
  <c r="DI25" i="1118" s="1"/>
  <c r="DI26" i="1106"/>
  <c r="DI26" i="1118" s="1"/>
  <c r="DI27"/>
  <c r="ER44" i="1106"/>
  <c r="ER44" i="1118" s="1"/>
  <c r="ER43" i="1106"/>
  <c r="ER43" i="1118" s="1"/>
  <c r="ER42"/>
  <c r="DL25" i="1106"/>
  <c r="DL25" i="1118" s="1"/>
  <c r="DL26" i="1106"/>
  <c r="DL26" i="1118" s="1"/>
  <c r="DL27"/>
  <c r="FR25" i="1106"/>
  <c r="FR25" i="1118" s="1"/>
  <c r="FR26" i="1106"/>
  <c r="FR26" i="1118" s="1"/>
  <c r="FR27"/>
  <c r="ED25" i="1106"/>
  <c r="ED25" i="1118" s="1"/>
  <c r="ED26" i="1106"/>
  <c r="ED26" i="1118" s="1"/>
  <c r="ED27"/>
  <c r="CX25" i="1106"/>
  <c r="CX25" i="1118" s="1"/>
  <c r="CX26" i="1106"/>
  <c r="CX26" i="1118" s="1"/>
  <c r="CX27"/>
  <c r="AY27"/>
  <c r="AY26" i="1106"/>
  <c r="AY26" i="1118" s="1"/>
  <c r="AY25" i="1106"/>
  <c r="AY25" i="1118" s="1"/>
  <c r="DM11" i="1106"/>
  <c r="DM11" i="1118" s="1"/>
  <c r="DM13" i="1106"/>
  <c r="DM13" i="1118" s="1"/>
  <c r="DM14" i="1106"/>
  <c r="DM14" i="1118" s="1"/>
  <c r="DM17"/>
  <c r="DM12" i="1106"/>
  <c r="DM12" i="1118" s="1"/>
  <c r="FB12" i="1106"/>
  <c r="FB12" i="1118" s="1"/>
  <c r="FB17"/>
  <c r="FB14" i="1106"/>
  <c r="FB14" i="1118" s="1"/>
  <c r="FB13" i="1106"/>
  <c r="FB13" i="1118" s="1"/>
  <c r="FB11" i="1106"/>
  <c r="FB11" i="1118" s="1"/>
  <c r="FJ30" i="1106"/>
  <c r="FJ30" i="1118" s="1"/>
  <c r="FJ31" i="1106"/>
  <c r="FJ31" i="1118" s="1"/>
  <c r="FJ32"/>
  <c r="EB31" i="1106"/>
  <c r="EB31" i="1118" s="1"/>
  <c r="EB30" i="1106"/>
  <c r="EB30" i="1118" s="1"/>
  <c r="EB32"/>
  <c r="BN15" i="1106"/>
  <c r="BN15" i="1118" s="1"/>
  <c r="BN16" i="1106"/>
  <c r="BN16" i="1118" s="1"/>
  <c r="BN19"/>
  <c r="EZ19"/>
  <c r="EZ15" i="1106"/>
  <c r="EZ15" i="1118" s="1"/>
  <c r="EZ16" i="1106"/>
  <c r="EZ16" i="1118" s="1"/>
  <c r="AX15" i="1106"/>
  <c r="AX15" i="1118" s="1"/>
  <c r="AX16" i="1106"/>
  <c r="AX16" i="1118" s="1"/>
  <c r="AX19"/>
  <c r="AZ16" i="1106"/>
  <c r="AZ16" i="1118" s="1"/>
  <c r="AZ15" i="1106"/>
  <c r="AZ15" i="1118" s="1"/>
  <c r="AZ19"/>
  <c r="DN16" i="1106"/>
  <c r="DN16" i="1118" s="1"/>
  <c r="DN19"/>
  <c r="DN15" i="1106"/>
  <c r="DN15" i="1118" s="1"/>
  <c r="CA15" i="1106"/>
  <c r="CA15" i="1118" s="1"/>
  <c r="CA16" i="1106"/>
  <c r="CA16" i="1118" s="1"/>
  <c r="CA19"/>
  <c r="DY19"/>
  <c r="DY16" i="1106"/>
  <c r="DY16" i="1118" s="1"/>
  <c r="DY15" i="1106"/>
  <c r="DY15" i="1118" s="1"/>
  <c r="CG16" i="1106"/>
  <c r="CG16" i="1118" s="1"/>
  <c r="CG15" i="1106"/>
  <c r="CG15" i="1118" s="1"/>
  <c r="CG19"/>
  <c r="CN19"/>
  <c r="CN15" i="1106"/>
  <c r="CN15" i="1118" s="1"/>
  <c r="CN16" i="1106"/>
  <c r="CN16" i="1118" s="1"/>
  <c r="AF15" i="1106"/>
  <c r="AF15" i="1118" s="1"/>
  <c r="AF16" i="1106"/>
  <c r="AF16" i="1118" s="1"/>
  <c r="AF19"/>
  <c r="FQ16" i="1106"/>
  <c r="FQ16" i="1118" s="1"/>
  <c r="FQ15" i="1106"/>
  <c r="FQ15" i="1118" s="1"/>
  <c r="FQ19"/>
  <c r="DM15" i="1106"/>
  <c r="DM15" i="1118" s="1"/>
  <c r="DM16" i="1106"/>
  <c r="DM16" i="1118" s="1"/>
  <c r="DM19"/>
  <c r="CT16" i="1106"/>
  <c r="CT16" i="1118" s="1"/>
  <c r="CT15" i="1106"/>
  <c r="CT15" i="1118" s="1"/>
  <c r="CT19"/>
  <c r="DO19"/>
  <c r="DO16" i="1106"/>
  <c r="DO16" i="1118" s="1"/>
  <c r="DO15" i="1106"/>
  <c r="DO15" i="1118" s="1"/>
  <c r="FA15" i="1106"/>
  <c r="FA15" i="1118" s="1"/>
  <c r="FA19"/>
  <c r="FA16" i="1106"/>
  <c r="FA16" i="1118" s="1"/>
  <c r="FT16" i="1106"/>
  <c r="FT16" i="1118" s="1"/>
  <c r="FT19"/>
  <c r="FT15" i="1106"/>
  <c r="FT15" i="1118" s="1"/>
  <c r="Q16" i="1106"/>
  <c r="Q16" i="1118" s="1"/>
  <c r="Q15" i="1106"/>
  <c r="Q15" i="1118" s="1"/>
  <c r="Q19"/>
  <c r="DO35" i="1106"/>
  <c r="DO35" i="1118" s="1"/>
  <c r="DO37"/>
  <c r="DO36" i="1106"/>
  <c r="DO36" i="1118" s="1"/>
  <c r="AE16" i="1106"/>
  <c r="AE16" i="1118" s="1"/>
  <c r="AE19"/>
  <c r="AE15" i="1106"/>
  <c r="AE15" i="1118" s="1"/>
  <c r="EU44" i="1106"/>
  <c r="EU44" i="1118" s="1"/>
  <c r="EU43" i="1106"/>
  <c r="EU43" i="1118" s="1"/>
  <c r="EU42"/>
  <c r="CR12" i="1106"/>
  <c r="CR12" i="1118" s="1"/>
  <c r="CR11" i="1106"/>
  <c r="CR11" i="1118" s="1"/>
  <c r="CR14" i="1106"/>
  <c r="CR14" i="1118" s="1"/>
  <c r="CR13" i="1106"/>
  <c r="CR13" i="1118" s="1"/>
  <c r="CR17"/>
  <c r="DK27"/>
  <c r="DK25" i="1106"/>
  <c r="DK25" i="1118" s="1"/>
  <c r="DK26" i="1106"/>
  <c r="DK26" i="1118" s="1"/>
  <c r="CV25" i="1106"/>
  <c r="CV25" i="1118" s="1"/>
  <c r="CV27"/>
  <c r="CV26" i="1106"/>
  <c r="CV26" i="1118" s="1"/>
  <c r="EC25" i="1106"/>
  <c r="EC25" i="1118" s="1"/>
  <c r="EC27"/>
  <c r="EC26" i="1106"/>
  <c r="EC26" i="1118" s="1"/>
  <c r="DY26" i="1106"/>
  <c r="DY26" i="1118" s="1"/>
  <c r="DY25" i="1106"/>
  <c r="DY25" i="1118" s="1"/>
  <c r="DY27"/>
  <c r="GB26" i="1106"/>
  <c r="GB26" i="1118" s="1"/>
  <c r="GB25" i="1106"/>
  <c r="GB25" i="1118" s="1"/>
  <c r="GB27"/>
  <c r="CQ27"/>
  <c r="CQ25" i="1106"/>
  <c r="CQ25" i="1118" s="1"/>
  <c r="CQ26" i="1106"/>
  <c r="CQ26" i="1118" s="1"/>
  <c r="BG32"/>
  <c r="BG30" i="1106"/>
  <c r="BG30" i="1118" s="1"/>
  <c r="BG31" i="1106"/>
  <c r="BG31" i="1118" s="1"/>
  <c r="CP31" i="1106"/>
  <c r="CP31" i="1118" s="1"/>
  <c r="CP32"/>
  <c r="CP30" i="1106"/>
  <c r="CP30" i="1118" s="1"/>
  <c r="CI30" i="1106"/>
  <c r="CI30" i="1118" s="1"/>
  <c r="CI32"/>
  <c r="CI31" i="1106"/>
  <c r="CI31" i="1118" s="1"/>
  <c r="EM31" i="1106"/>
  <c r="EM31" i="1118" s="1"/>
  <c r="EM32"/>
  <c r="EM30" i="1106"/>
  <c r="EM30" i="1118" s="1"/>
  <c r="BD32"/>
  <c r="BD31" i="1106"/>
  <c r="BD31" i="1118" s="1"/>
  <c r="BD30" i="1106"/>
  <c r="BD30" i="1118" s="1"/>
  <c r="EC30" i="1106"/>
  <c r="EC30" i="1118" s="1"/>
  <c r="EC31" i="1106"/>
  <c r="EC31" i="1118" s="1"/>
  <c r="EC32"/>
  <c r="W13" i="1106"/>
  <c r="W13" i="1118" s="1"/>
  <c r="W17"/>
  <c r="W14" i="1106"/>
  <c r="W14" i="1118" s="1"/>
  <c r="CT14" i="1106"/>
  <c r="CT14" i="1118" s="1"/>
  <c r="CT13" i="1106"/>
  <c r="CT13" i="1118" s="1"/>
  <c r="CT11" i="1106"/>
  <c r="CT11" i="1118" s="1"/>
  <c r="CT12" i="1106"/>
  <c r="CT12" i="1118" s="1"/>
  <c r="CT17"/>
  <c r="BX11" i="1106"/>
  <c r="BX11" i="1118" s="1"/>
  <c r="BX14" i="1106"/>
  <c r="BX14" i="1118" s="1"/>
  <c r="BX12" i="1106"/>
  <c r="BX12" i="1118" s="1"/>
  <c r="BX13" i="1106"/>
  <c r="BX13" i="1118" s="1"/>
  <c r="BX17"/>
  <c r="BS12" i="1106"/>
  <c r="BS12" i="1118" s="1"/>
  <c r="BS11" i="1106"/>
  <c r="BS11" i="1118" s="1"/>
  <c r="BS14" i="1106"/>
  <c r="BS14" i="1118" s="1"/>
  <c r="BS13" i="1106"/>
  <c r="BS13" i="1118" s="1"/>
  <c r="BS17"/>
  <c r="CZ11" i="1106"/>
  <c r="CZ11" i="1118" s="1"/>
  <c r="CZ12" i="1106"/>
  <c r="CZ12" i="1118" s="1"/>
  <c r="CZ13" i="1106"/>
  <c r="CZ13" i="1118" s="1"/>
  <c r="CZ14" i="1106"/>
  <c r="CZ14" i="1118" s="1"/>
  <c r="CZ17"/>
  <c r="CF25" i="1106"/>
  <c r="CF25" i="1118" s="1"/>
  <c r="CF27"/>
  <c r="CF26" i="1106"/>
  <c r="CF26" i="1118" s="1"/>
  <c r="FV27"/>
  <c r="FV26" i="1106"/>
  <c r="FV26" i="1118" s="1"/>
  <c r="FV25" i="1106"/>
  <c r="FV25" i="1118" s="1"/>
  <c r="BX35" i="1106"/>
  <c r="BX35" i="1118" s="1"/>
  <c r="BX37"/>
  <c r="BX36" i="1106"/>
  <c r="BX36" i="1118" s="1"/>
  <c r="FP25" i="1106"/>
  <c r="FP25" i="1118" s="1"/>
  <c r="FP26" i="1106"/>
  <c r="FP26" i="1118" s="1"/>
  <c r="FP27"/>
  <c r="GC13" i="1106"/>
  <c r="GC13" i="1118" s="1"/>
  <c r="GC11" i="1106"/>
  <c r="GC11" i="1118" s="1"/>
  <c r="GC17"/>
  <c r="GC14" i="1106"/>
  <c r="GC14" i="1118" s="1"/>
  <c r="GC12" i="1106"/>
  <c r="GC12" i="1118" s="1"/>
  <c r="EA25" i="1106"/>
  <c r="EA25" i="1118" s="1"/>
  <c r="EA26" i="1106"/>
  <c r="EA26" i="1118" s="1"/>
  <c r="EA27"/>
  <c r="DD15" i="1106"/>
  <c r="DD15" i="1118" s="1"/>
  <c r="DD16" i="1106"/>
  <c r="DD16" i="1118" s="1"/>
  <c r="DD19"/>
  <c r="CZ30" i="1106"/>
  <c r="CZ30" i="1118" s="1"/>
  <c r="CZ31" i="1106"/>
  <c r="CZ31" i="1118" s="1"/>
  <c r="CZ32"/>
  <c r="BB37"/>
  <c r="BB36" i="1106"/>
  <c r="BB36" i="1118" s="1"/>
  <c r="BB35" i="1106"/>
  <c r="BB35" i="1118" s="1"/>
  <c r="ED37"/>
  <c r="ED36" i="1106"/>
  <c r="ED36" i="1118" s="1"/>
  <c r="ED35" i="1106"/>
  <c r="ED35" i="1118" s="1"/>
  <c r="CD36" i="1106"/>
  <c r="CD36" i="1118" s="1"/>
  <c r="CD37"/>
  <c r="CD35" i="1106"/>
  <c r="CD35" i="1118" s="1"/>
  <c r="GE37"/>
  <c r="GE36" i="1106"/>
  <c r="GE36" i="1118" s="1"/>
  <c r="GE35" i="1106"/>
  <c r="GE35" i="1118" s="1"/>
  <c r="FF37"/>
  <c r="FF36" i="1106"/>
  <c r="FF36" i="1118" s="1"/>
  <c r="FF35" i="1106"/>
  <c r="FF35" i="1118" s="1"/>
  <c r="DC16" i="1106"/>
  <c r="DC16" i="1118" s="1"/>
  <c r="DC15" i="1106"/>
  <c r="DC15" i="1118" s="1"/>
  <c r="DC19"/>
  <c r="DP36" i="1106"/>
  <c r="DP36" i="1118" s="1"/>
  <c r="DP35" i="1106"/>
  <c r="DP35" i="1118" s="1"/>
  <c r="DP37"/>
  <c r="FG37"/>
  <c r="FG35" i="1106"/>
  <c r="FG35" i="1118" s="1"/>
  <c r="FG36" i="1106"/>
  <c r="FG36" i="1118" s="1"/>
  <c r="BH35" i="1106"/>
  <c r="BH35" i="1118" s="1"/>
  <c r="BH36" i="1106"/>
  <c r="BH36" i="1118" s="1"/>
  <c r="BH37"/>
  <c r="CE35" i="1106"/>
  <c r="CE35" i="1118" s="1"/>
  <c r="CE37"/>
  <c r="CE36" i="1106"/>
  <c r="CE36" i="1118" s="1"/>
  <c r="EY44" i="1106"/>
  <c r="EY44" i="1118" s="1"/>
  <c r="EY43" i="1106"/>
  <c r="EY43" i="1118" s="1"/>
  <c r="EY42"/>
  <c r="Z14" i="1106"/>
  <c r="Z14" i="1118" s="1"/>
  <c r="Z13" i="1106"/>
  <c r="Z13" i="1118" s="1"/>
  <c r="Z17"/>
  <c r="FQ27"/>
  <c r="FQ25" i="1106"/>
  <c r="FQ25" i="1118" s="1"/>
  <c r="FQ26" i="1106"/>
  <c r="FQ26" i="1118" s="1"/>
  <c r="FY25" i="1106"/>
  <c r="FY25" i="1118" s="1"/>
  <c r="FY27"/>
  <c r="FY26" i="1106"/>
  <c r="FY26" i="1118" s="1"/>
  <c r="BR26" i="1106"/>
  <c r="BR26" i="1118" s="1"/>
  <c r="BR25" i="1106"/>
  <c r="BR25" i="1118" s="1"/>
  <c r="BR27"/>
  <c r="CH11" i="1106"/>
  <c r="CH11" i="1118" s="1"/>
  <c r="CH12" i="1106"/>
  <c r="CH12" i="1118" s="1"/>
  <c r="CH13" i="1106"/>
  <c r="CH13" i="1118" s="1"/>
  <c r="CH17"/>
  <c r="CH14" i="1106"/>
  <c r="CH14" i="1118" s="1"/>
  <c r="FU25" i="1106"/>
  <c r="FU25" i="1118" s="1"/>
  <c r="FU26" i="1106"/>
  <c r="FU26" i="1118" s="1"/>
  <c r="FU27"/>
  <c r="DQ27"/>
  <c r="DQ25" i="1106"/>
  <c r="DQ25" i="1118" s="1"/>
  <c r="DQ26" i="1106"/>
  <c r="DQ26" i="1118" s="1"/>
  <c r="BW30" i="1106"/>
  <c r="BW30" i="1118" s="1"/>
  <c r="BW32"/>
  <c r="BW31" i="1106"/>
  <c r="BW31" i="1118" s="1"/>
  <c r="FD32"/>
  <c r="FD31" i="1106"/>
  <c r="FD31" i="1118" s="1"/>
  <c r="FD30" i="1106"/>
  <c r="FD30" i="1118" s="1"/>
  <c r="CH31" i="1106"/>
  <c r="CH31" i="1118" s="1"/>
  <c r="CH30" i="1106"/>
  <c r="CH30" i="1118" s="1"/>
  <c r="CH32"/>
  <c r="BE32"/>
  <c r="BE31" i="1106"/>
  <c r="BE31" i="1118" s="1"/>
  <c r="BE30" i="1106"/>
  <c r="BE30" i="1118" s="1"/>
  <c r="BY31" i="1106"/>
  <c r="BY31" i="1118" s="1"/>
  <c r="BY30" i="1106"/>
  <c r="BY30" i="1118" s="1"/>
  <c r="BY32"/>
  <c r="DH30" i="1106"/>
  <c r="DH30" i="1118" s="1"/>
  <c r="DH32"/>
  <c r="DH31" i="1106"/>
  <c r="DH31" i="1118" s="1"/>
  <c r="EG30" i="1106"/>
  <c r="EG30" i="1118" s="1"/>
  <c r="EG32"/>
  <c r="EG31" i="1106"/>
  <c r="EG31" i="1118" s="1"/>
  <c r="BH27"/>
  <c r="BH25" i="1106"/>
  <c r="BH25" i="1118" s="1"/>
  <c r="BH26" i="1106"/>
  <c r="BH26" i="1118" s="1"/>
  <c r="CT25" i="1106"/>
  <c r="CT25" i="1118" s="1"/>
  <c r="CT27"/>
  <c r="CT26" i="1106"/>
  <c r="CT26" i="1118" s="1"/>
  <c r="AX13" i="1106"/>
  <c r="AX13" i="1118" s="1"/>
  <c r="AX11" i="1106"/>
  <c r="AX11" i="1118" s="1"/>
  <c r="AX14" i="1106"/>
  <c r="AX14" i="1118" s="1"/>
  <c r="AX12" i="1106"/>
  <c r="AX12" i="1118" s="1"/>
  <c r="AX17"/>
  <c r="BR12" i="1106"/>
  <c r="BR12" i="1118" s="1"/>
  <c r="BR14" i="1106"/>
  <c r="BR14" i="1118" s="1"/>
  <c r="BR11" i="1106"/>
  <c r="BR11" i="1118" s="1"/>
  <c r="BR13" i="1106"/>
  <c r="BR13" i="1118" s="1"/>
  <c r="BR17"/>
  <c r="DU12" i="1106"/>
  <c r="DU12" i="1118" s="1"/>
  <c r="DU13" i="1106"/>
  <c r="DU13" i="1118" s="1"/>
  <c r="DU11" i="1106"/>
  <c r="DU11" i="1118" s="1"/>
  <c r="DU17"/>
  <c r="DU14" i="1106"/>
  <c r="DU14" i="1118" s="1"/>
  <c r="BB17"/>
  <c r="BB14" i="1106"/>
  <c r="BB14" i="1118" s="1"/>
  <c r="BB12" i="1106"/>
  <c r="BB12" i="1118" s="1"/>
  <c r="BB13" i="1106"/>
  <c r="BB13" i="1118" s="1"/>
  <c r="BB11" i="1106"/>
  <c r="BB11" i="1118" s="1"/>
  <c r="DB26" i="1106"/>
  <c r="DB26" i="1118" s="1"/>
  <c r="DB27"/>
  <c r="DB25" i="1106"/>
  <c r="DB25" i="1118" s="1"/>
  <c r="BK25" i="1106"/>
  <c r="BK25" i="1118" s="1"/>
  <c r="BK26" i="1106"/>
  <c r="BK26" i="1118" s="1"/>
  <c r="BK27"/>
  <c r="AE17"/>
  <c r="AE13" i="1106"/>
  <c r="AE13" i="1118" s="1"/>
  <c r="AE14" i="1106"/>
  <c r="AE14" i="1118" s="1"/>
  <c r="FE26" i="1106"/>
  <c r="FE26" i="1118" s="1"/>
  <c r="FE25" i="1106"/>
  <c r="FE25" i="1118" s="1"/>
  <c r="FE27"/>
  <c r="GD37"/>
  <c r="GD36" i="1106"/>
  <c r="GD36" i="1118" s="1"/>
  <c r="GD35" i="1106"/>
  <c r="GD35" i="1118" s="1"/>
  <c r="DX14" i="1106"/>
  <c r="DX14" i="1118" s="1"/>
  <c r="DX11" i="1106"/>
  <c r="DX11" i="1118" s="1"/>
  <c r="DX13" i="1106"/>
  <c r="DX13" i="1118" s="1"/>
  <c r="DX12" i="1106"/>
  <c r="DX12" i="1118" s="1"/>
  <c r="DX17"/>
  <c r="AW14" i="1106"/>
  <c r="AW14" i="1118" s="1"/>
  <c r="AW17"/>
  <c r="AW12" i="1106"/>
  <c r="AW12" i="1118" s="1"/>
  <c r="AW13" i="1106"/>
  <c r="AW13" i="1118" s="1"/>
  <c r="AW11" i="1106"/>
  <c r="AW11" i="1118" s="1"/>
  <c r="CY27"/>
  <c r="CY25" i="1106"/>
  <c r="CY25" i="1118" s="1"/>
  <c r="CY26" i="1106"/>
  <c r="CY26" i="1118" s="1"/>
  <c r="BU27"/>
  <c r="BU26" i="1106"/>
  <c r="BU26" i="1118" s="1"/>
  <c r="BU25" i="1106"/>
  <c r="BU25" i="1118" s="1"/>
  <c r="BP31" i="1106"/>
  <c r="BP31" i="1118" s="1"/>
  <c r="BP30" i="1106"/>
  <c r="BP30" i="1118" s="1"/>
  <c r="BP32"/>
  <c r="GA36" i="1106"/>
  <c r="GA36" i="1118" s="1"/>
  <c r="GA37"/>
  <c r="GA35" i="1106"/>
  <c r="GA35" i="1118" s="1"/>
  <c r="CC35" i="1106"/>
  <c r="CC35" i="1118" s="1"/>
  <c r="CC37"/>
  <c r="CC36" i="1106"/>
  <c r="CC36" i="1118" s="1"/>
  <c r="BV37"/>
  <c r="BV36" i="1106"/>
  <c r="BV36" i="1118" s="1"/>
  <c r="BV35" i="1106"/>
  <c r="BV35" i="1118" s="1"/>
  <c r="CQ36" i="1106"/>
  <c r="CQ36" i="1118" s="1"/>
  <c r="CQ37"/>
  <c r="CQ35" i="1106"/>
  <c r="CQ35" i="1118" s="1"/>
  <c r="FZ37"/>
  <c r="FZ35" i="1106"/>
  <c r="FZ35" i="1118" s="1"/>
  <c r="FZ36" i="1106"/>
  <c r="FZ36" i="1118" s="1"/>
  <c r="GC35" i="1106"/>
  <c r="GC35" i="1118" s="1"/>
  <c r="GC37"/>
  <c r="GC36" i="1106"/>
  <c r="GC36" i="1118" s="1"/>
  <c r="DB35" i="1106"/>
  <c r="DB35" i="1118" s="1"/>
  <c r="DB37"/>
  <c r="DB36" i="1106"/>
  <c r="DB36" i="1118" s="1"/>
  <c r="CK36" i="1106"/>
  <c r="CK36" i="1118" s="1"/>
  <c r="CK37"/>
  <c r="CK35" i="1106"/>
  <c r="CK35" i="1118" s="1"/>
  <c r="CV12" i="1106"/>
  <c r="CV12" i="1118" s="1"/>
  <c r="CV11" i="1106"/>
  <c r="CV11" i="1118" s="1"/>
  <c r="CV13" i="1106"/>
  <c r="CV13" i="1118" s="1"/>
  <c r="CV17"/>
  <c r="CV14" i="1106"/>
  <c r="CV14" i="1118" s="1"/>
  <c r="EP35" i="1106"/>
  <c r="EP35" i="1118" s="1"/>
  <c r="EP36" i="1106"/>
  <c r="EP36" i="1118" s="1"/>
  <c r="EP37"/>
  <c r="AW26" i="1106"/>
  <c r="AW26" i="1118" s="1"/>
  <c r="AW25" i="1106"/>
  <c r="AW25" i="1118" s="1"/>
  <c r="AW27"/>
  <c r="FK25" i="1106"/>
  <c r="FK25" i="1118" s="1"/>
  <c r="FK27"/>
  <c r="FK26" i="1106"/>
  <c r="FK26" i="1118" s="1"/>
  <c r="CK32"/>
  <c r="CK31" i="1106"/>
  <c r="CK31" i="1118" s="1"/>
  <c r="CK30" i="1106"/>
  <c r="CK30" i="1118" s="1"/>
  <c r="DE30" i="1106"/>
  <c r="DE30" i="1118" s="1"/>
  <c r="DE32"/>
  <c r="DE31" i="1106"/>
  <c r="DE31" i="1118" s="1"/>
  <c r="FB32"/>
  <c r="FB31" i="1106"/>
  <c r="FB31" i="1118" s="1"/>
  <c r="FB30" i="1106"/>
  <c r="FB30" i="1118" s="1"/>
  <c r="DN32"/>
  <c r="DN31" i="1106"/>
  <c r="DN31" i="1118" s="1"/>
  <c r="DN30" i="1106"/>
  <c r="DN30" i="1118" s="1"/>
  <c r="BX27"/>
  <c r="BX26" i="1106"/>
  <c r="BX26" i="1118" s="1"/>
  <c r="BX25" i="1106"/>
  <c r="BX25" i="1118" s="1"/>
  <c r="EH37"/>
  <c r="EH35" i="1106"/>
  <c r="EH35" i="1118" s="1"/>
  <c r="EH36" i="1106"/>
  <c r="EH36" i="1118" s="1"/>
  <c r="EQ25" i="1106"/>
  <c r="EQ25" i="1118" s="1"/>
  <c r="EQ27"/>
  <c r="EQ26" i="1106"/>
  <c r="EQ26" i="1118" s="1"/>
  <c r="EP26" i="1106"/>
  <c r="EP26" i="1118" s="1"/>
  <c r="EP25" i="1106"/>
  <c r="EP25" i="1118" s="1"/>
  <c r="EP27"/>
  <c r="FW27"/>
  <c r="FW25" i="1106"/>
  <c r="FW25" i="1118" s="1"/>
  <c r="FW26" i="1106"/>
  <c r="FW26" i="1118" s="1"/>
  <c r="EZ36" i="1106"/>
  <c r="EZ36" i="1118" s="1"/>
  <c r="EZ37"/>
  <c r="EZ35" i="1106"/>
  <c r="EZ35" i="1118" s="1"/>
  <c r="DK35" i="1106"/>
  <c r="DK35" i="1118" s="1"/>
  <c r="DK36" i="1106"/>
  <c r="DK36" i="1118" s="1"/>
  <c r="DK37"/>
  <c r="CN36" i="1106"/>
  <c r="CN36" i="1118" s="1"/>
  <c r="CN35" i="1106"/>
  <c r="CN35" i="1118" s="1"/>
  <c r="CN37"/>
  <c r="BJ37"/>
  <c r="BJ35" i="1106"/>
  <c r="BJ35" i="1118" s="1"/>
  <c r="BJ36" i="1106"/>
  <c r="BJ36" i="1118" s="1"/>
  <c r="FC36" i="1106"/>
  <c r="FC36" i="1118" s="1"/>
  <c r="FC35" i="1106"/>
  <c r="FC35" i="1118" s="1"/>
  <c r="FC37"/>
  <c r="BB27"/>
  <c r="BB26" i="1106"/>
  <c r="BB26" i="1118" s="1"/>
  <c r="BB25" i="1106"/>
  <c r="BB25" i="1118" s="1"/>
  <c r="DX27"/>
  <c r="DX25" i="1106"/>
  <c r="DX25" i="1118" s="1"/>
  <c r="DX26" i="1106"/>
  <c r="DX26" i="1118" s="1"/>
  <c r="DP25" i="1106"/>
  <c r="DP25" i="1118" s="1"/>
  <c r="DP26" i="1106"/>
  <c r="DP26" i="1118" s="1"/>
  <c r="DP27"/>
  <c r="FM27"/>
  <c r="FM25" i="1106"/>
  <c r="FM25" i="1118" s="1"/>
  <c r="FM26" i="1106"/>
  <c r="FM26" i="1118" s="1"/>
  <c r="BI27"/>
  <c r="BI26" i="1106"/>
  <c r="BI26" i="1118" s="1"/>
  <c r="BI25" i="1106"/>
  <c r="BI25" i="1118" s="1"/>
  <c r="EK31" i="1106"/>
  <c r="EK31" i="1118" s="1"/>
  <c r="EK30" i="1106"/>
  <c r="EK30" i="1118" s="1"/>
  <c r="EK32"/>
  <c r="BZ35" i="1106"/>
  <c r="BZ35" i="1118" s="1"/>
  <c r="BZ37"/>
  <c r="BZ36" i="1106"/>
  <c r="BZ36" i="1118" s="1"/>
  <c r="EE35" i="1106"/>
  <c r="EE35" i="1118" s="1"/>
  <c r="EE36" i="1106"/>
  <c r="EE36" i="1118" s="1"/>
  <c r="EE37"/>
  <c r="CQ17"/>
  <c r="CQ12" i="1106"/>
  <c r="CQ12" i="1118" s="1"/>
  <c r="CQ11" i="1106"/>
  <c r="CQ11" i="1118" s="1"/>
  <c r="CQ14" i="1106"/>
  <c r="CQ14" i="1118" s="1"/>
  <c r="CQ13" i="1106"/>
  <c r="CQ13" i="1118" s="1"/>
  <c r="EC35" i="1106"/>
  <c r="EC35" i="1118" s="1"/>
  <c r="EC37"/>
  <c r="EC36" i="1106"/>
  <c r="EC36" i="1118" s="1"/>
  <c r="FJ12" i="1106"/>
  <c r="FJ12" i="1118" s="1"/>
  <c r="FJ17"/>
  <c r="FJ14" i="1106"/>
  <c r="FJ14" i="1118" s="1"/>
  <c r="FJ13" i="1106"/>
  <c r="FJ13" i="1118" s="1"/>
  <c r="FJ11" i="1106"/>
  <c r="FJ11" i="1118" s="1"/>
  <c r="EJ36" i="1106"/>
  <c r="EJ36" i="1118" s="1"/>
  <c r="EJ35" i="1106"/>
  <c r="EJ35" i="1118" s="1"/>
  <c r="EJ37"/>
  <c r="CJ36" i="1106"/>
  <c r="CJ36" i="1118" s="1"/>
  <c r="CJ35" i="1106"/>
  <c r="CJ35" i="1118" s="1"/>
  <c r="CJ37"/>
  <c r="DE37"/>
  <c r="DE35" i="1106"/>
  <c r="DE35" i="1118" s="1"/>
  <c r="DE36" i="1106"/>
  <c r="DE36" i="1118" s="1"/>
  <c r="DR36" i="1106"/>
  <c r="DR36" i="1118" s="1"/>
  <c r="DR37"/>
  <c r="DR35" i="1106"/>
  <c r="DR35" i="1118" s="1"/>
  <c r="DM37"/>
  <c r="DM35" i="1106"/>
  <c r="DM35" i="1118" s="1"/>
  <c r="DM36" i="1106"/>
  <c r="DM36" i="1118" s="1"/>
  <c r="DZ35" i="1106"/>
  <c r="DZ35" i="1118" s="1"/>
  <c r="DZ36" i="1106"/>
  <c r="DZ36" i="1118" s="1"/>
  <c r="DZ37"/>
  <c r="EN35" i="1106"/>
  <c r="EN35" i="1118" s="1"/>
  <c r="EN37"/>
  <c r="EN36" i="1106"/>
  <c r="EN36" i="1118" s="1"/>
  <c r="FV36" i="1106"/>
  <c r="FV36" i="1118" s="1"/>
  <c r="FV35" i="1106"/>
  <c r="FV35" i="1118" s="1"/>
  <c r="FV37"/>
  <c r="BF36" i="1106"/>
  <c r="BF36" i="1118" s="1"/>
  <c r="BF35" i="1106"/>
  <c r="BF35" i="1118" s="1"/>
  <c r="BF37"/>
  <c r="BU12" i="1106"/>
  <c r="BU12" i="1118" s="1"/>
  <c r="BU13" i="1106"/>
  <c r="BU13" i="1118" s="1"/>
  <c r="BU14" i="1106"/>
  <c r="BU14" i="1118" s="1"/>
  <c r="BU11" i="1106"/>
  <c r="BU11" i="1118" s="1"/>
  <c r="BU17"/>
  <c r="EP17"/>
  <c r="EP12" i="1106"/>
  <c r="EP12" i="1118" s="1"/>
  <c r="EP13" i="1106"/>
  <c r="EP13" i="1118" s="1"/>
  <c r="EP11" i="1106"/>
  <c r="EP11" i="1118" s="1"/>
  <c r="EP14" i="1106"/>
  <c r="EP14" i="1118" s="1"/>
  <c r="CU26" i="1106"/>
  <c r="CU26" i="1118" s="1"/>
  <c r="CU25" i="1106"/>
  <c r="CU25" i="1118" s="1"/>
  <c r="CU27"/>
  <c r="FW30" i="1106"/>
  <c r="FW30" i="1118" s="1"/>
  <c r="FW31" i="1106"/>
  <c r="FW31" i="1118" s="1"/>
  <c r="FW32"/>
  <c r="FK31" i="1106"/>
  <c r="FK31" i="1118" s="1"/>
  <c r="FK32"/>
  <c r="FK30" i="1106"/>
  <c r="FK30" i="1118" s="1"/>
  <c r="CM30" i="1106"/>
  <c r="CM30" i="1118" s="1"/>
  <c r="CM32"/>
  <c r="CM31" i="1106"/>
  <c r="CM31" i="1118" s="1"/>
  <c r="BR32"/>
  <c r="BR30" i="1106"/>
  <c r="BR30" i="1118" s="1"/>
  <c r="BR31" i="1106"/>
  <c r="BR31" i="1118" s="1"/>
  <c r="GC26" i="1106"/>
  <c r="GC26" i="1118" s="1"/>
  <c r="GC25" i="1106"/>
  <c r="GC25" i="1118" s="1"/>
  <c r="GC27"/>
  <c r="GA26" i="1106"/>
  <c r="GA26" i="1118" s="1"/>
  <c r="GA25" i="1106"/>
  <c r="GA25" i="1118" s="1"/>
  <c r="GA27"/>
  <c r="FH27"/>
  <c r="FH26" i="1106"/>
  <c r="FH26" i="1118" s="1"/>
  <c r="FH25" i="1106"/>
  <c r="FH25" i="1118" s="1"/>
  <c r="CO37"/>
  <c r="CO35" i="1106"/>
  <c r="CO35" i="1118" s="1"/>
  <c r="CO36" i="1106"/>
  <c r="CO36" i="1118" s="1"/>
  <c r="EF35" i="1106"/>
  <c r="EF35" i="1118" s="1"/>
  <c r="EF36" i="1106"/>
  <c r="EF36" i="1118" s="1"/>
  <c r="EF37"/>
  <c r="CP36" i="1106"/>
  <c r="CP36" i="1118" s="1"/>
  <c r="CP35" i="1106"/>
  <c r="CP35" i="1118" s="1"/>
  <c r="CP37"/>
  <c r="EO36" i="1106"/>
  <c r="EO36" i="1118" s="1"/>
  <c r="EO37"/>
  <c r="EO35" i="1106"/>
  <c r="EO35" i="1118" s="1"/>
  <c r="FG27"/>
  <c r="FG26" i="1106"/>
  <c r="FG26" i="1118" s="1"/>
  <c r="FG25" i="1106"/>
  <c r="FG25" i="1118" s="1"/>
  <c r="CN27"/>
  <c r="CN26" i="1106"/>
  <c r="CN26" i="1118" s="1"/>
  <c r="CN25" i="1106"/>
  <c r="CN25" i="1118" s="1"/>
  <c r="BT25" i="1106"/>
  <c r="BT25" i="1118" s="1"/>
  <c r="BT27"/>
  <c r="BT26" i="1106"/>
  <c r="BT26" i="1118" s="1"/>
  <c r="DM25" i="1106"/>
  <c r="DM25" i="1118" s="1"/>
  <c r="DM27"/>
  <c r="DM26" i="1106"/>
  <c r="DM26" i="1118" s="1"/>
  <c r="FX27"/>
  <c r="FX26" i="1106"/>
  <c r="FX26" i="1118" s="1"/>
  <c r="FX25" i="1106"/>
  <c r="FX25" i="1118" s="1"/>
  <c r="EL37"/>
  <c r="EL35" i="1106"/>
  <c r="EL35" i="1118" s="1"/>
  <c r="EL36" i="1106"/>
  <c r="EL36" i="1118" s="1"/>
  <c r="FD35" i="1106"/>
  <c r="FD35" i="1118" s="1"/>
  <c r="FD36" i="1106"/>
  <c r="FD36" i="1118" s="1"/>
  <c r="FD37"/>
  <c r="BF12" i="1106"/>
  <c r="BF12" i="1118" s="1"/>
  <c r="BF17"/>
  <c r="BF14" i="1106"/>
  <c r="BF14" i="1118" s="1"/>
  <c r="BF11" i="1106"/>
  <c r="BF11" i="1118" s="1"/>
  <c r="BF13" i="1106"/>
  <c r="BF13" i="1118" s="1"/>
  <c r="FY36" i="1106"/>
  <c r="FY36" i="1118" s="1"/>
  <c r="FY37"/>
  <c r="FY35" i="1106"/>
  <c r="FY35" i="1118" s="1"/>
  <c r="CA36" i="1106"/>
  <c r="CA36" i="1118" s="1"/>
  <c r="CA37"/>
  <c r="CA35" i="1106"/>
  <c r="CA35" i="1118" s="1"/>
  <c r="DD13" i="1106"/>
  <c r="DD13" i="1118" s="1"/>
  <c r="DD11" i="1106"/>
  <c r="DD11" i="1118" s="1"/>
  <c r="DD17"/>
  <c r="DD14" i="1106"/>
  <c r="DD14" i="1118" s="1"/>
  <c r="DD12" i="1106"/>
  <c r="DD12" i="1118" s="1"/>
  <c r="BE13" i="1106"/>
  <c r="BE13" i="1118" s="1"/>
  <c r="BE12" i="1106"/>
  <c r="BE12" i="1118" s="1"/>
  <c r="BE11" i="1106"/>
  <c r="BE11" i="1118" s="1"/>
  <c r="BE17"/>
  <c r="BE14" i="1106"/>
  <c r="BE14" i="1118" s="1"/>
  <c r="DF36" i="1106"/>
  <c r="DF36" i="1118" s="1"/>
  <c r="DF35" i="1106"/>
  <c r="DF35" i="1118" s="1"/>
  <c r="DF37"/>
  <c r="FN30" i="1106"/>
  <c r="FN30" i="1118" s="1"/>
  <c r="FN32"/>
  <c r="FN31" i="1106"/>
  <c r="FN31" i="1118" s="1"/>
  <c r="FE31" i="1106"/>
  <c r="FE31" i="1118" s="1"/>
  <c r="FE30" i="1106"/>
  <c r="FE30" i="1118" s="1"/>
  <c r="FE32"/>
  <c r="CZ37"/>
  <c r="CZ36" i="1106"/>
  <c r="CZ36" i="1118" s="1"/>
  <c r="CZ35" i="1106"/>
  <c r="CZ35" i="1118" s="1"/>
  <c r="BA37"/>
  <c r="BA36" i="1106"/>
  <c r="BA36" i="1118" s="1"/>
  <c r="BA35" i="1106"/>
  <c r="BA35" i="1118" s="1"/>
  <c r="BW37"/>
  <c r="BW36" i="1106"/>
  <c r="BW36" i="1118" s="1"/>
  <c r="BW35" i="1106"/>
  <c r="BW35" i="1118" s="1"/>
  <c r="CX35" i="1106"/>
  <c r="CX35" i="1118" s="1"/>
  <c r="CX36" i="1106"/>
  <c r="CX36" i="1118" s="1"/>
  <c r="CX37"/>
  <c r="FA35" i="1106"/>
  <c r="FA35" i="1118" s="1"/>
  <c r="FA36" i="1106"/>
  <c r="FA36" i="1118" s="1"/>
  <c r="FA37"/>
  <c r="FC12" i="1106"/>
  <c r="FC12" i="1118" s="1"/>
  <c r="FC17"/>
  <c r="FC13" i="1106"/>
  <c r="FC13" i="1118" s="1"/>
  <c r="FC11" i="1106"/>
  <c r="FC11" i="1118" s="1"/>
  <c r="FC14" i="1106"/>
  <c r="FC14" i="1118" s="1"/>
  <c r="Y14" i="1106"/>
  <c r="Y14" i="1118" s="1"/>
  <c r="Y17"/>
  <c r="Y13" i="1106"/>
  <c r="Y13" i="1118" s="1"/>
  <c r="DQ36" i="1106"/>
  <c r="DQ36" i="1118" s="1"/>
  <c r="DQ35" i="1106"/>
  <c r="DQ35" i="1118" s="1"/>
  <c r="DQ37"/>
  <c r="BY36" i="1106"/>
  <c r="BY36" i="1118" s="1"/>
  <c r="BY37"/>
  <c r="BY35" i="1106"/>
  <c r="BY35" i="1118" s="1"/>
  <c r="ET42"/>
  <c r="ET44" i="1106"/>
  <c r="ET44" i="1118" s="1"/>
  <c r="ET43" i="1106"/>
  <c r="ET43" i="1118" s="1"/>
  <c r="AK14" i="1106"/>
  <c r="AK14" i="1118" s="1"/>
  <c r="AK13" i="1106"/>
  <c r="AK13" i="1118" s="1"/>
  <c r="AK17"/>
  <c r="CW13" i="1106"/>
  <c r="CW13" i="1118" s="1"/>
  <c r="CW14" i="1106"/>
  <c r="CW14" i="1118" s="1"/>
  <c r="CW11" i="1106"/>
  <c r="CW11" i="1118" s="1"/>
  <c r="CW17"/>
  <c r="CW12" i="1106"/>
  <c r="CW12" i="1118" s="1"/>
  <c r="DP14" i="1106"/>
  <c r="DP14" i="1118" s="1"/>
  <c r="DP17"/>
  <c r="DP12" i="1106"/>
  <c r="DP12" i="1118" s="1"/>
  <c r="DP11" i="1106"/>
  <c r="DP11" i="1118" s="1"/>
  <c r="DP13" i="1106"/>
  <c r="DP13" i="1118" s="1"/>
  <c r="AB17"/>
  <c r="AB14" i="1106"/>
  <c r="AB14" i="1118" s="1"/>
  <c r="AB13" i="1106"/>
  <c r="AB13" i="1118" s="1"/>
  <c r="DR12" i="1106"/>
  <c r="DR12" i="1118" s="1"/>
  <c r="DR11" i="1106"/>
  <c r="DR11" i="1118" s="1"/>
  <c r="DR17"/>
  <c r="DR14" i="1106"/>
  <c r="DR14" i="1118" s="1"/>
  <c r="DR13" i="1106"/>
  <c r="DR13" i="1118" s="1"/>
  <c r="EO14" i="1106"/>
  <c r="EO14" i="1118" s="1"/>
  <c r="EO11" i="1106"/>
  <c r="EO11" i="1118" s="1"/>
  <c r="EO13" i="1106"/>
  <c r="EO13" i="1118" s="1"/>
  <c r="EO12" i="1106"/>
  <c r="EO12" i="1118" s="1"/>
  <c r="EO17"/>
  <c r="GB12" i="1106"/>
  <c r="GB12" i="1118" s="1"/>
  <c r="GB11" i="1106"/>
  <c r="GB11" i="1118" s="1"/>
  <c r="GB14" i="1106"/>
  <c r="GB14" i="1118" s="1"/>
  <c r="GB13" i="1106"/>
  <c r="GB13" i="1118" s="1"/>
  <c r="GB17"/>
  <c r="DI11" i="1106"/>
  <c r="DI11" i="1118" s="1"/>
  <c r="DI13" i="1106"/>
  <c r="DI13" i="1118" s="1"/>
  <c r="DI17"/>
  <c r="DI12" i="1106"/>
  <c r="DI12" i="1118" s="1"/>
  <c r="DI14" i="1106"/>
  <c r="DI14" i="1118" s="1"/>
  <c r="FZ26" i="1106"/>
  <c r="FZ26" i="1118" s="1"/>
  <c r="FZ25" i="1106"/>
  <c r="FZ25" i="1118" s="1"/>
  <c r="FZ27"/>
  <c r="DE25" i="1106"/>
  <c r="DE25" i="1118" s="1"/>
  <c r="DE27"/>
  <c r="DE26" i="1106"/>
  <c r="DE26" i="1118" s="1"/>
  <c r="DX30" i="1106"/>
  <c r="DX30" i="1118" s="1"/>
  <c r="DX31" i="1106"/>
  <c r="DX31" i="1118" s="1"/>
  <c r="DX32"/>
  <c r="FK11" i="1106"/>
  <c r="FK11" i="1118" s="1"/>
  <c r="FK14" i="1106"/>
  <c r="FK14" i="1118" s="1"/>
  <c r="FK17"/>
  <c r="FK13" i="1106"/>
  <c r="FK13" i="1118" s="1"/>
  <c r="FK12" i="1106"/>
  <c r="FK12" i="1118" s="1"/>
  <c r="CP11" i="1106"/>
  <c r="CP11" i="1118" s="1"/>
  <c r="CP17"/>
  <c r="CP12" i="1106"/>
  <c r="CP12" i="1118" s="1"/>
  <c r="CP13" i="1106"/>
  <c r="CP13" i="1118" s="1"/>
  <c r="CP14" i="1106"/>
  <c r="CP14" i="1118" s="1"/>
  <c r="FR12" i="1106"/>
  <c r="FR12" i="1118" s="1"/>
  <c r="FR14" i="1106"/>
  <c r="FR14" i="1118" s="1"/>
  <c r="FR11" i="1106"/>
  <c r="FR11" i="1118" s="1"/>
  <c r="FR17"/>
  <c r="FR13" i="1106"/>
  <c r="FR13" i="1118" s="1"/>
  <c r="BW13" i="1106"/>
  <c r="BW13" i="1118" s="1"/>
  <c r="BW17"/>
  <c r="BW14" i="1106"/>
  <c r="BW14" i="1118" s="1"/>
  <c r="BW11" i="1106"/>
  <c r="BW11" i="1118" s="1"/>
  <c r="BW12" i="1106"/>
  <c r="BW12" i="1118" s="1"/>
  <c r="EI11" i="1106"/>
  <c r="EI11" i="1118" s="1"/>
  <c r="EI14" i="1106"/>
  <c r="EI14" i="1118" s="1"/>
  <c r="EI17"/>
  <c r="EI13" i="1106"/>
  <c r="EI13" i="1118" s="1"/>
  <c r="EI12" i="1106"/>
  <c r="EI12" i="1118" s="1"/>
  <c r="FN12" i="1106"/>
  <c r="FN12" i="1118" s="1"/>
  <c r="FN13" i="1106"/>
  <c r="FN13" i="1118" s="1"/>
  <c r="FN14" i="1106"/>
  <c r="FN14" i="1118" s="1"/>
  <c r="FN11" i="1106"/>
  <c r="FN11" i="1118" s="1"/>
  <c r="FN17"/>
  <c r="FM14" i="1106"/>
  <c r="FM14" i="1118" s="1"/>
  <c r="FM11" i="1106"/>
  <c r="FM11" i="1118" s="1"/>
  <c r="FM13" i="1106"/>
  <c r="FM13" i="1118" s="1"/>
  <c r="FM17"/>
  <c r="FM12" i="1106"/>
  <c r="FM12" i="1118" s="1"/>
  <c r="AV12" i="1106"/>
  <c r="AV12" i="1118" s="1"/>
  <c r="AV13" i="1106"/>
  <c r="AV13" i="1118" s="1"/>
  <c r="AV17"/>
  <c r="AV14" i="1106"/>
  <c r="AV14" i="1118" s="1"/>
  <c r="AV11" i="1106"/>
  <c r="AV11" i="1118" s="1"/>
  <c r="CX11" i="1106"/>
  <c r="CX11" i="1118" s="1"/>
  <c r="CX12" i="1106"/>
  <c r="CX12" i="1118" s="1"/>
  <c r="CX14" i="1106"/>
  <c r="CX14" i="1118" s="1"/>
  <c r="CX13" i="1106"/>
  <c r="CX13" i="1118" s="1"/>
  <c r="CX17"/>
  <c r="CU14" i="1106"/>
  <c r="CU14" i="1118" s="1"/>
  <c r="CU11" i="1106"/>
  <c r="CU11" i="1118" s="1"/>
  <c r="CU17"/>
  <c r="CU13" i="1106"/>
  <c r="CU13" i="1118" s="1"/>
  <c r="CU12" i="1106"/>
  <c r="CU12" i="1118" s="1"/>
  <c r="BN17"/>
  <c r="BN13" i="1106"/>
  <c r="BN13" i="1118" s="1"/>
  <c r="BN11" i="1106"/>
  <c r="BN11" i="1118" s="1"/>
  <c r="BN14" i="1106"/>
  <c r="BN14" i="1118" s="1"/>
  <c r="BN12" i="1106"/>
  <c r="BN12" i="1118" s="1"/>
  <c r="CC12" i="1106"/>
  <c r="CC12" i="1118" s="1"/>
  <c r="CC13" i="1106"/>
  <c r="CC13" i="1118" s="1"/>
  <c r="CC17"/>
  <c r="CC11" i="1106"/>
  <c r="CC11" i="1118" s="1"/>
  <c r="CC14" i="1106"/>
  <c r="CC14" i="1118" s="1"/>
  <c r="BA19"/>
  <c r="BA16" i="1106"/>
  <c r="BA16" i="1118" s="1"/>
  <c r="BA15" i="1106"/>
  <c r="BA15" i="1118" s="1"/>
  <c r="FY16" i="1106"/>
  <c r="FY16" i="1118" s="1"/>
  <c r="FY15" i="1106"/>
  <c r="FY15" i="1118" s="1"/>
  <c r="FY19"/>
  <c r="BD19"/>
  <c r="BD16" i="1106"/>
  <c r="BD16" i="1118" s="1"/>
  <c r="BD15" i="1106"/>
  <c r="BD15" i="1118" s="1"/>
  <c r="BW15" i="1106"/>
  <c r="BW15" i="1118" s="1"/>
  <c r="BW16" i="1106"/>
  <c r="BW16" i="1118" s="1"/>
  <c r="BW19"/>
  <c r="DN25" i="1106"/>
  <c r="DN25" i="1118" s="1"/>
  <c r="DN27"/>
  <c r="DN26" i="1106"/>
  <c r="DN26" i="1118" s="1"/>
  <c r="DH25" i="1106"/>
  <c r="DH25" i="1118" s="1"/>
  <c r="DH27"/>
  <c r="DH26" i="1106"/>
  <c r="DH26" i="1118" s="1"/>
  <c r="BO26" i="1106"/>
  <c r="BO26" i="1118" s="1"/>
  <c r="BO25" i="1106"/>
  <c r="BO25" i="1118" s="1"/>
  <c r="BO27"/>
  <c r="FY31" i="1106"/>
  <c r="FY31" i="1118" s="1"/>
  <c r="FY30" i="1106"/>
  <c r="FY30" i="1118" s="1"/>
  <c r="FY32"/>
  <c r="BI30" i="1106"/>
  <c r="BI30" i="1118" s="1"/>
  <c r="BI31" i="1106"/>
  <c r="BI31" i="1118" s="1"/>
  <c r="BI32"/>
  <c r="AH14" i="1106"/>
  <c r="AH14" i="1118" s="1"/>
  <c r="AH13" i="1106"/>
  <c r="AH13" i="1118" s="1"/>
  <c r="AH17"/>
  <c r="DH13" i="1106"/>
  <c r="DH13" i="1118" s="1"/>
  <c r="DH17"/>
  <c r="DH12" i="1106"/>
  <c r="DH12" i="1118" s="1"/>
  <c r="DH11" i="1106"/>
  <c r="DH11" i="1118" s="1"/>
  <c r="DH14" i="1106"/>
  <c r="DH14" i="1118" s="1"/>
  <c r="EK11" i="1106"/>
  <c r="EK11" i="1118" s="1"/>
  <c r="EK14" i="1106"/>
  <c r="EK14" i="1118" s="1"/>
  <c r="EK12" i="1106"/>
  <c r="EK12" i="1118" s="1"/>
  <c r="EK13" i="1106"/>
  <c r="EK13" i="1118" s="1"/>
  <c r="EK17"/>
  <c r="FL11" i="1106"/>
  <c r="FL11" i="1118" s="1"/>
  <c r="FL13" i="1106"/>
  <c r="FL13" i="1118" s="1"/>
  <c r="FL12" i="1106"/>
  <c r="FL12" i="1118" s="1"/>
  <c r="FL14" i="1106"/>
  <c r="FL14" i="1118" s="1"/>
  <c r="FL17"/>
  <c r="V17"/>
  <c r="V14" i="1106"/>
  <c r="V14" i="1118" s="1"/>
  <c r="V13" i="1106"/>
  <c r="V13" i="1118" s="1"/>
  <c r="BL12" i="1106"/>
  <c r="BL12" i="1118" s="1"/>
  <c r="BL17"/>
  <c r="BL14" i="1106"/>
  <c r="BL14" i="1118" s="1"/>
  <c r="BL11" i="1106"/>
  <c r="BL11" i="1118" s="1"/>
  <c r="BL13" i="1106"/>
  <c r="BL13" i="1118" s="1"/>
  <c r="AR13" i="1106"/>
  <c r="AR13" i="1118" s="1"/>
  <c r="AR17"/>
  <c r="AR14" i="1106"/>
  <c r="AR14" i="1118" s="1"/>
  <c r="EE12" i="1106"/>
  <c r="EE12" i="1118" s="1"/>
  <c r="EE13" i="1106"/>
  <c r="EE13" i="1118" s="1"/>
  <c r="EE17"/>
  <c r="EE14" i="1106"/>
  <c r="EE14" i="1118" s="1"/>
  <c r="EE11" i="1106"/>
  <c r="EE11" i="1118" s="1"/>
  <c r="DN17"/>
  <c r="DN14" i="1106"/>
  <c r="DN14" i="1118" s="1"/>
  <c r="DN12" i="1106"/>
  <c r="DN12" i="1118" s="1"/>
  <c r="DN11" i="1106"/>
  <c r="DN11" i="1118" s="1"/>
  <c r="DN13" i="1106"/>
  <c r="DN13" i="1118" s="1"/>
  <c r="CK13" i="1106"/>
  <c r="CK13" i="1118" s="1"/>
  <c r="CK14" i="1106"/>
  <c r="CK14" i="1118" s="1"/>
  <c r="CK11" i="1106"/>
  <c r="CK11" i="1118" s="1"/>
  <c r="CK17"/>
  <c r="CK12" i="1106"/>
  <c r="CK12" i="1118" s="1"/>
  <c r="EN12" i="1106"/>
  <c r="EN12" i="1118" s="1"/>
  <c r="EN14" i="1106"/>
  <c r="EN14" i="1118" s="1"/>
  <c r="EN17"/>
  <c r="EN13" i="1106"/>
  <c r="EN13" i="1118" s="1"/>
  <c r="EN11" i="1106"/>
  <c r="EN11" i="1118" s="1"/>
  <c r="EJ12" i="1106"/>
  <c r="EJ12" i="1118" s="1"/>
  <c r="EJ13" i="1106"/>
  <c r="EJ13" i="1118" s="1"/>
  <c r="EJ11" i="1106"/>
  <c r="EJ11" i="1118" s="1"/>
  <c r="EJ14" i="1106"/>
  <c r="EJ14" i="1118" s="1"/>
  <c r="EJ17"/>
  <c r="FO16" i="1106"/>
  <c r="FO16" i="1118" s="1"/>
  <c r="FO15" i="1106"/>
  <c r="FO15" i="1118" s="1"/>
  <c r="FO19"/>
  <c r="CF19"/>
  <c r="CF16" i="1106"/>
  <c r="CF16" i="1118" s="1"/>
  <c r="CF15" i="1106"/>
  <c r="CF15" i="1118" s="1"/>
  <c r="FH19"/>
  <c r="FH16" i="1106"/>
  <c r="FH16" i="1118" s="1"/>
  <c r="FH15" i="1106"/>
  <c r="FH15" i="1118" s="1"/>
  <c r="CR15" i="1106"/>
  <c r="CR15" i="1118" s="1"/>
  <c r="CR16" i="1106"/>
  <c r="CR16" i="1118" s="1"/>
  <c r="CR19"/>
  <c r="AB16" i="1106"/>
  <c r="AB16" i="1118" s="1"/>
  <c r="AB15" i="1106"/>
  <c r="AB15" i="1118" s="1"/>
  <c r="AB19"/>
  <c r="AA16" i="1106"/>
  <c r="AA16" i="1118" s="1"/>
  <c r="AA19"/>
  <c r="AA15" i="1106"/>
  <c r="AA15" i="1118" s="1"/>
  <c r="BM19"/>
  <c r="BM15" i="1106"/>
  <c r="BM15" i="1118" s="1"/>
  <c r="BM16" i="1106"/>
  <c r="BM16" i="1118" s="1"/>
  <c r="CS30" i="1106"/>
  <c r="CS30" i="1118" s="1"/>
  <c r="CS32"/>
  <c r="CS31" i="1106"/>
  <c r="CS31" i="1118" s="1"/>
  <c r="GE25" i="1106"/>
  <c r="GE25" i="1118" s="1"/>
  <c r="GE26" i="1106"/>
  <c r="GE26" i="1118" s="1"/>
  <c r="GE27"/>
  <c r="DU25" i="1106"/>
  <c r="DU25" i="1118" s="1"/>
  <c r="DU27"/>
  <c r="DU26" i="1106"/>
  <c r="DU26" i="1118" s="1"/>
  <c r="DJ36" i="1106"/>
  <c r="DJ36" i="1118" s="1"/>
  <c r="DJ37"/>
  <c r="DJ35" i="1106"/>
  <c r="DJ35" i="1118" s="1"/>
  <c r="CU35" i="1106"/>
  <c r="CU35" i="1118" s="1"/>
  <c r="CU36" i="1106"/>
  <c r="CU36" i="1118" s="1"/>
  <c r="CU37"/>
  <c r="DH35" i="1106"/>
  <c r="DH35" i="1118" s="1"/>
  <c r="DH36" i="1106"/>
  <c r="DH36" i="1118" s="1"/>
  <c r="DH37"/>
  <c r="DP31" i="1106"/>
  <c r="DP31" i="1118" s="1"/>
  <c r="DP30" i="1106"/>
  <c r="DP30" i="1118" s="1"/>
  <c r="DP32"/>
  <c r="EW42"/>
  <c r="EW44" i="1106"/>
  <c r="EW44" i="1118" s="1"/>
  <c r="EW43" i="1106"/>
  <c r="EW43" i="1118" s="1"/>
  <c r="AU15" i="1106"/>
  <c r="AU15" i="1118" s="1"/>
  <c r="AU19"/>
  <c r="AU16" i="1106"/>
  <c r="AU16" i="1118" s="1"/>
  <c r="FN15" i="1106"/>
  <c r="FN15" i="1118" s="1"/>
  <c r="FN19"/>
  <c r="FN16" i="1106"/>
  <c r="FN16" i="1118" s="1"/>
  <c r="CZ19"/>
  <c r="CZ15" i="1106"/>
  <c r="CZ15" i="1118" s="1"/>
  <c r="CZ16" i="1106"/>
  <c r="CZ16" i="1118" s="1"/>
  <c r="DN35" i="1106"/>
  <c r="DN35" i="1118" s="1"/>
  <c r="DN37"/>
  <c r="DN36" i="1106"/>
  <c r="DN36" i="1118" s="1"/>
  <c r="GC30" i="1106"/>
  <c r="GC30" i="1118" s="1"/>
  <c r="GC31" i="1106"/>
  <c r="GC31" i="1118" s="1"/>
  <c r="GC32"/>
  <c r="EN32"/>
  <c r="EN30" i="1106"/>
  <c r="EN30" i="1118" s="1"/>
  <c r="EN31" i="1106"/>
  <c r="EN31" i="1118" s="1"/>
  <c r="AZ25" i="1106"/>
  <c r="AZ25" i="1118" s="1"/>
  <c r="AZ26" i="1106"/>
  <c r="AZ26" i="1118" s="1"/>
  <c r="AZ27"/>
  <c r="CK26" i="1106"/>
  <c r="CK26" i="1118" s="1"/>
  <c r="CK25" i="1106"/>
  <c r="CK25" i="1118" s="1"/>
  <c r="CK27"/>
  <c r="BT37"/>
  <c r="BT35" i="1106"/>
  <c r="BT35" i="1118" s="1"/>
  <c r="BT36" i="1106"/>
  <c r="BT36" i="1118" s="1"/>
  <c r="CF32"/>
  <c r="CF30" i="1106"/>
  <c r="CF30" i="1118" s="1"/>
  <c r="CF31" i="1106"/>
  <c r="CF31" i="1118" s="1"/>
  <c r="EG26" i="1106"/>
  <c r="EG26" i="1118" s="1"/>
  <c r="EG25" i="1106"/>
  <c r="EG25" i="1118" s="1"/>
  <c r="EG27"/>
  <c r="DV30" i="1106"/>
  <c r="DV30" i="1118" s="1"/>
  <c r="DV32"/>
  <c r="DV31" i="1106"/>
  <c r="DV31" i="1118" s="1"/>
  <c r="BB32"/>
  <c r="BB31" i="1106"/>
  <c r="BB31" i="1118" s="1"/>
  <c r="BB30" i="1106"/>
  <c r="BB30" i="1118" s="1"/>
  <c r="BM30" i="1106"/>
  <c r="BM30" i="1118" s="1"/>
  <c r="BM32"/>
  <c r="BM31" i="1106"/>
  <c r="BM31" i="1118" s="1"/>
  <c r="BY25" i="1106"/>
  <c r="BY25" i="1118" s="1"/>
  <c r="BY27"/>
  <c r="BY26" i="1106"/>
  <c r="BY26" i="1118" s="1"/>
  <c r="DT25" i="1106"/>
  <c r="DT25" i="1118" s="1"/>
  <c r="DT27"/>
  <c r="DT26" i="1106"/>
  <c r="DT26" i="1118" s="1"/>
  <c r="DF25" i="1106"/>
  <c r="DF25" i="1118" s="1"/>
  <c r="DF27"/>
  <c r="DF26" i="1106"/>
  <c r="DF26" i="1118" s="1"/>
  <c r="DC26" i="1106"/>
  <c r="DC26" i="1118" s="1"/>
  <c r="DC27"/>
  <c r="DC25" i="1106"/>
  <c r="DC25" i="1118" s="1"/>
  <c r="DC35" i="1106"/>
  <c r="DC35" i="1118" s="1"/>
  <c r="DC36" i="1106"/>
  <c r="DC36" i="1118" s="1"/>
  <c r="DC37"/>
  <c r="DU37"/>
  <c r="DU36" i="1106"/>
  <c r="DU36" i="1118" s="1"/>
  <c r="DU35" i="1106"/>
  <c r="DU35" i="1118" s="1"/>
  <c r="BP36" i="1106"/>
  <c r="BP36" i="1118" s="1"/>
  <c r="BP35" i="1106"/>
  <c r="BP35" i="1118" s="1"/>
  <c r="BP37"/>
  <c r="GE32"/>
  <c r="GE30" i="1106"/>
  <c r="GE30" i="1118" s="1"/>
  <c r="GE31" i="1106"/>
  <c r="GE31" i="1118" s="1"/>
  <c r="CA11" i="1106"/>
  <c r="CA11" i="1118" s="1"/>
  <c r="CA17"/>
  <c r="CA12" i="1106"/>
  <c r="CA12" i="1118" s="1"/>
  <c r="CA14" i="1106"/>
  <c r="CA14" i="1118" s="1"/>
  <c r="CA13" i="1106"/>
  <c r="CA13" i="1118" s="1"/>
  <c r="DZ30" i="1106"/>
  <c r="DZ30" i="1118" s="1"/>
  <c r="DZ31" i="1106"/>
  <c r="DZ31" i="1118" s="1"/>
  <c r="DZ32"/>
  <c r="S63" i="1106"/>
  <c r="S61"/>
  <c r="BU30"/>
  <c r="BU30" i="1118" s="1"/>
  <c r="BU31" i="1106"/>
  <c r="BU31" i="1118" s="1"/>
  <c r="BU32"/>
  <c r="CU31" i="1106"/>
  <c r="CU31" i="1118" s="1"/>
  <c r="CU32"/>
  <c r="CU30" i="1106"/>
  <c r="CU30" i="1118" s="1"/>
  <c r="BC30" i="1106"/>
  <c r="BC30" i="1118" s="1"/>
  <c r="BC32"/>
  <c r="BC31" i="1106"/>
  <c r="BC31" i="1118" s="1"/>
  <c r="AZ31" i="1106"/>
  <c r="AZ31" i="1118" s="1"/>
  <c r="AZ30" i="1106"/>
  <c r="AZ30" i="1118" s="1"/>
  <c r="AZ32"/>
  <c r="EL14" i="1106"/>
  <c r="EL14" i="1118" s="1"/>
  <c r="EL11" i="1106"/>
  <c r="EL11" i="1118" s="1"/>
  <c r="EL12" i="1106"/>
  <c r="EL12" i="1118" s="1"/>
  <c r="EL13" i="1106"/>
  <c r="EL13" i="1118" s="1"/>
  <c r="EL17"/>
  <c r="DG14" i="1106"/>
  <c r="DG14" i="1118" s="1"/>
  <c r="DG12" i="1106"/>
  <c r="DG12" i="1118" s="1"/>
  <c r="DG13" i="1106"/>
  <c r="DG13" i="1118" s="1"/>
  <c r="DG11" i="1106"/>
  <c r="DG11" i="1118" s="1"/>
  <c r="DG17"/>
  <c r="BC13" i="1106"/>
  <c r="BC13" i="1118" s="1"/>
  <c r="BC14" i="1106"/>
  <c r="BC14" i="1118" s="1"/>
  <c r="BC12" i="1106"/>
  <c r="BC12" i="1118" s="1"/>
  <c r="BC11" i="1106"/>
  <c r="BC11" i="1118" s="1"/>
  <c r="BC17"/>
  <c r="AN14" i="1106"/>
  <c r="AN14" i="1118" s="1"/>
  <c r="AN13" i="1106"/>
  <c r="AN13" i="1118" s="1"/>
  <c r="AN17"/>
  <c r="EQ12" i="1106"/>
  <c r="EQ12" i="1118" s="1"/>
  <c r="EQ14" i="1106"/>
  <c r="EQ14" i="1118" s="1"/>
  <c r="EQ11" i="1106"/>
  <c r="EQ11" i="1118" s="1"/>
  <c r="EQ13" i="1106"/>
  <c r="EQ13" i="1118" s="1"/>
  <c r="EQ17"/>
  <c r="CA27"/>
  <c r="CA26" i="1106"/>
  <c r="CA26" i="1118" s="1"/>
  <c r="CA25" i="1106"/>
  <c r="CA25" i="1118" s="1"/>
  <c r="EC13" i="1106"/>
  <c r="EC13" i="1118" s="1"/>
  <c r="EC14" i="1106"/>
  <c r="EC14" i="1118" s="1"/>
  <c r="EC11" i="1106"/>
  <c r="EC11" i="1118" s="1"/>
  <c r="EC17"/>
  <c r="EC12" i="1106"/>
  <c r="EC12" i="1118" s="1"/>
  <c r="BG26" i="1106"/>
  <c r="BG26" i="1118" s="1"/>
  <c r="BG25" i="1106"/>
  <c r="BG25" i="1118" s="1"/>
  <c r="BG27"/>
  <c r="CO27"/>
  <c r="CO25" i="1106"/>
  <c r="CO25" i="1118" s="1"/>
  <c r="CO26" i="1106"/>
  <c r="CO26" i="1118" s="1"/>
  <c r="EK36" i="1106"/>
  <c r="EK36" i="1118" s="1"/>
  <c r="EK37"/>
  <c r="EK35" i="1106"/>
  <c r="EK35" i="1118" s="1"/>
  <c r="AU13" i="1106"/>
  <c r="AU13" i="1118" s="1"/>
  <c r="AU14" i="1106"/>
  <c r="AU14" i="1118" s="1"/>
  <c r="AU17"/>
  <c r="DB13" i="1106"/>
  <c r="DB13" i="1118" s="1"/>
  <c r="DB14" i="1106"/>
  <c r="DB14" i="1118" s="1"/>
  <c r="DB17"/>
  <c r="DB12" i="1106"/>
  <c r="DB12" i="1118" s="1"/>
  <c r="DB11" i="1106"/>
  <c r="DB11" i="1118" s="1"/>
  <c r="FR32"/>
  <c r="FR31" i="1106"/>
  <c r="FR31" i="1118" s="1"/>
  <c r="FR30" i="1106"/>
  <c r="FR30" i="1118" s="1"/>
  <c r="GC19"/>
  <c r="GC16" i="1106"/>
  <c r="GC16" i="1118" s="1"/>
  <c r="GC15" i="1106"/>
  <c r="GC15" i="1118" s="1"/>
  <c r="CW36" i="1106"/>
  <c r="CW36" i="1118" s="1"/>
  <c r="CW37"/>
  <c r="CW35" i="1106"/>
  <c r="CW35" i="1118" s="1"/>
  <c r="DD36" i="1106"/>
  <c r="DD36" i="1118" s="1"/>
  <c r="DD37"/>
  <c r="DD35" i="1106"/>
  <c r="DD35" i="1118" s="1"/>
  <c r="CF36" i="1106"/>
  <c r="CF36" i="1118" s="1"/>
  <c r="CF35" i="1106"/>
  <c r="CF35" i="1118" s="1"/>
  <c r="CF37"/>
  <c r="FU37"/>
  <c r="FU35" i="1106"/>
  <c r="FU35" i="1118" s="1"/>
  <c r="FU36" i="1106"/>
  <c r="FU36" i="1118" s="1"/>
  <c r="EX42"/>
  <c r="EX44" i="1106"/>
  <c r="EX44" i="1118" s="1"/>
  <c r="EX43" i="1106"/>
  <c r="EX43" i="1118" s="1"/>
  <c r="EM36" i="1106"/>
  <c r="EM36" i="1118" s="1"/>
  <c r="EM37"/>
  <c r="EM35" i="1106"/>
  <c r="EM35" i="1118" s="1"/>
  <c r="FQ37"/>
  <c r="FQ35" i="1106"/>
  <c r="FQ35" i="1118" s="1"/>
  <c r="FQ36" i="1106"/>
  <c r="FQ36" i="1118" s="1"/>
  <c r="FT35" i="1106"/>
  <c r="FT35" i="1118" s="1"/>
  <c r="FT37"/>
  <c r="FT36" i="1106"/>
  <c r="FT36" i="1118" s="1"/>
  <c r="CG36" i="1106"/>
  <c r="CG36" i="1118" s="1"/>
  <c r="CG35" i="1106"/>
  <c r="CG35" i="1118" s="1"/>
  <c r="CG37"/>
  <c r="AW35" i="1106"/>
  <c r="AW35" i="1118" s="1"/>
  <c r="AW37"/>
  <c r="AW36" i="1106"/>
  <c r="AW36" i="1118" s="1"/>
  <c r="AJ14" i="1106"/>
  <c r="AJ14" i="1118" s="1"/>
  <c r="AJ13" i="1106"/>
  <c r="AJ13" i="1118" s="1"/>
  <c r="AJ17"/>
  <c r="CE26" i="1106"/>
  <c r="CE26" i="1118" s="1"/>
  <c r="CE25" i="1106"/>
  <c r="CE25" i="1118" s="1"/>
  <c r="CE27"/>
  <c r="FD25" i="1106"/>
  <c r="FD25" i="1118" s="1"/>
  <c r="FD26" i="1106"/>
  <c r="FD26" i="1118" s="1"/>
  <c r="FD27"/>
  <c r="CG25" i="1106"/>
  <c r="CG25" i="1118" s="1"/>
  <c r="CG26" i="1106"/>
  <c r="CG26" i="1118" s="1"/>
  <c r="CG27"/>
  <c r="DG26" i="1106"/>
  <c r="DG26" i="1118" s="1"/>
  <c r="DG27"/>
  <c r="DG25" i="1106"/>
  <c r="DG25" i="1118" s="1"/>
  <c r="AV26" i="1106"/>
  <c r="AV26" i="1118" s="1"/>
  <c r="AV25" i="1106"/>
  <c r="AV25" i="1118" s="1"/>
  <c r="AV27"/>
  <c r="FN27"/>
  <c r="FN25" i="1106"/>
  <c r="FN25" i="1118" s="1"/>
  <c r="FN26" i="1106"/>
  <c r="FN26" i="1118" s="1"/>
  <c r="EM25" i="1106"/>
  <c r="EM25" i="1118" s="1"/>
  <c r="EM26" i="1106"/>
  <c r="EM26" i="1118" s="1"/>
  <c r="EM27"/>
  <c r="AD14" i="1106"/>
  <c r="AD14" i="1118" s="1"/>
  <c r="AD17"/>
  <c r="AD13" i="1106"/>
  <c r="AD13" i="1118" s="1"/>
  <c r="AG17"/>
  <c r="AG13" i="1106"/>
  <c r="AG13" i="1118" s="1"/>
  <c r="AG14" i="1106"/>
  <c r="AG14" i="1118" s="1"/>
  <c r="CY31" i="1106"/>
  <c r="CY31" i="1118" s="1"/>
  <c r="CY30" i="1106"/>
  <c r="CY30" i="1118" s="1"/>
  <c r="CY32"/>
  <c r="FF32"/>
  <c r="FF30" i="1106"/>
  <c r="FF30" i="1118" s="1"/>
  <c r="FF31" i="1106"/>
  <c r="FF31" i="1118" s="1"/>
  <c r="DM32"/>
  <c r="DM31" i="1106"/>
  <c r="DM31" i="1118" s="1"/>
  <c r="DM30" i="1106"/>
  <c r="DM30" i="1118" s="1"/>
  <c r="EZ32"/>
  <c r="EZ31" i="1106"/>
  <c r="EZ31" i="1118" s="1"/>
  <c r="EZ30" i="1106"/>
  <c r="EZ30" i="1118" s="1"/>
  <c r="ED31" i="1106"/>
  <c r="ED31" i="1118" s="1"/>
  <c r="ED30" i="1106"/>
  <c r="ED30" i="1118" s="1"/>
  <c r="ED32"/>
  <c r="BO31" i="1106"/>
  <c r="BO31" i="1118" s="1"/>
  <c r="BO32"/>
  <c r="BO30" i="1106"/>
  <c r="BO30" i="1118" s="1"/>
  <c r="GD11" i="1106"/>
  <c r="GD11" i="1118" s="1"/>
  <c r="GD17"/>
  <c r="GD12" i="1106"/>
  <c r="GD12" i="1118" s="1"/>
  <c r="GD14" i="1106"/>
  <c r="GD14" i="1118" s="1"/>
  <c r="GD13" i="1106"/>
  <c r="GD13" i="1118" s="1"/>
  <c r="GE13" i="1106"/>
  <c r="GE13" i="1118" s="1"/>
  <c r="GE17"/>
  <c r="GE14" i="1106"/>
  <c r="GE14" i="1118" s="1"/>
  <c r="GE11" i="1106"/>
  <c r="GE11" i="1118" s="1"/>
  <c r="GE12" i="1106"/>
  <c r="GE12" i="1118" s="1"/>
  <c r="BJ12" i="1106"/>
  <c r="BJ12" i="1118" s="1"/>
  <c r="BJ11" i="1106"/>
  <c r="BJ11" i="1118" s="1"/>
  <c r="BJ17"/>
  <c r="BJ13" i="1106"/>
  <c r="BJ13" i="1118" s="1"/>
  <c r="BJ14" i="1106"/>
  <c r="BJ14" i="1118" s="1"/>
  <c r="DF12" i="1106"/>
  <c r="DF12" i="1118" s="1"/>
  <c r="DF11" i="1106"/>
  <c r="DF11" i="1118" s="1"/>
  <c r="DF13" i="1106"/>
  <c r="DF13" i="1118" s="1"/>
  <c r="DF14" i="1106"/>
  <c r="DF14" i="1118" s="1"/>
  <c r="DF17"/>
  <c r="CL14" i="1106"/>
  <c r="CL14" i="1118" s="1"/>
  <c r="CL13" i="1106"/>
  <c r="CL13" i="1118" s="1"/>
  <c r="CL12" i="1106"/>
  <c r="CL12" i="1118" s="1"/>
  <c r="CL11" i="1106"/>
  <c r="CL11" i="1118" s="1"/>
  <c r="CL17"/>
  <c r="DC14" i="1106"/>
  <c r="DC14" i="1118" s="1"/>
  <c r="DC17"/>
  <c r="DC11" i="1106"/>
  <c r="DC11" i="1118" s="1"/>
  <c r="DC12" i="1106"/>
  <c r="DC12" i="1118" s="1"/>
  <c r="DC13" i="1106"/>
  <c r="DC13" i="1118" s="1"/>
  <c r="CS25" i="1106"/>
  <c r="CS25" i="1118" s="1"/>
  <c r="CS26" i="1106"/>
  <c r="CS26" i="1118" s="1"/>
  <c r="CS27"/>
  <c r="DX37"/>
  <c r="DX36" i="1106"/>
  <c r="DX36" i="1118" s="1"/>
  <c r="DX35" i="1106"/>
  <c r="DX35" i="1118" s="1"/>
  <c r="FJ36" i="1106"/>
  <c r="FJ36" i="1118" s="1"/>
  <c r="FJ35" i="1106"/>
  <c r="FJ35" i="1118" s="1"/>
  <c r="FJ37"/>
  <c r="BV12" i="1106"/>
  <c r="BV12" i="1118" s="1"/>
  <c r="BV11" i="1106"/>
  <c r="BV11" i="1118" s="1"/>
  <c r="BV13" i="1106"/>
  <c r="BV13" i="1118" s="1"/>
  <c r="BV14" i="1106"/>
  <c r="BV14" i="1118" s="1"/>
  <c r="BV17"/>
  <c r="EJ26" i="1106"/>
  <c r="EJ26" i="1118" s="1"/>
  <c r="EJ25" i="1106"/>
  <c r="EJ25" i="1118" s="1"/>
  <c r="EJ27"/>
  <c r="U15" i="1106"/>
  <c r="U15" i="1118" s="1"/>
  <c r="U16" i="1106"/>
  <c r="U16" i="1118" s="1"/>
  <c r="U19"/>
  <c r="EN15" i="1106"/>
  <c r="EN15" i="1118" s="1"/>
  <c r="EN16" i="1106"/>
  <c r="EN16" i="1118" s="1"/>
  <c r="EN19"/>
  <c r="FB35" i="1106"/>
  <c r="FB35" i="1118" s="1"/>
  <c r="FB37"/>
  <c r="FB36" i="1106"/>
  <c r="FB36" i="1118" s="1"/>
  <c r="DA35" i="1106"/>
  <c r="DA35" i="1118" s="1"/>
  <c r="DA37"/>
  <c r="DA36" i="1106"/>
  <c r="DA36" i="1118" s="1"/>
  <c r="FO35" i="1106"/>
  <c r="FO35" i="1118" s="1"/>
  <c r="FO36" i="1106"/>
  <c r="FO36" i="1118" s="1"/>
  <c r="FO37"/>
  <c r="CL36" i="1106"/>
  <c r="CL36" i="1118" s="1"/>
  <c r="CL35" i="1106"/>
  <c r="CL35" i="1118" s="1"/>
  <c r="CL37"/>
  <c r="DT35" i="1106"/>
  <c r="DT35" i="1118" s="1"/>
  <c r="DT36" i="1106"/>
  <c r="DT36" i="1118" s="1"/>
  <c r="DT37"/>
  <c r="FR35" i="1106"/>
  <c r="FR35" i="1118" s="1"/>
  <c r="FR36" i="1106"/>
  <c r="FR36" i="1118" s="1"/>
  <c r="FR37"/>
  <c r="GB36" i="1106"/>
  <c r="GB36" i="1118" s="1"/>
  <c r="GB37"/>
  <c r="GB35" i="1106"/>
  <c r="GB35" i="1118" s="1"/>
  <c r="DV37"/>
  <c r="DV36" i="1106"/>
  <c r="DV36" i="1118" s="1"/>
  <c r="DV35" i="1106"/>
  <c r="DV35" i="1118" s="1"/>
  <c r="EA36" i="1106"/>
  <c r="EA36" i="1118" s="1"/>
  <c r="EA35" i="1106"/>
  <c r="EA35" i="1118" s="1"/>
  <c r="EA37"/>
  <c r="BZ14" i="1106"/>
  <c r="BZ14" i="1118" s="1"/>
  <c r="BZ11" i="1106"/>
  <c r="BZ11" i="1118" s="1"/>
  <c r="BZ12" i="1106"/>
  <c r="BZ12" i="1118" s="1"/>
  <c r="BZ13" i="1106"/>
  <c r="BZ13" i="1118" s="1"/>
  <c r="BZ17"/>
  <c r="FJ27"/>
  <c r="FJ25" i="1106"/>
  <c r="FJ25" i="1118" s="1"/>
  <c r="FJ26" i="1106"/>
  <c r="FJ26" i="1118" s="1"/>
  <c r="BV25" i="1106"/>
  <c r="BV25" i="1118" s="1"/>
  <c r="BV27"/>
  <c r="BV26" i="1106"/>
  <c r="BV26" i="1118" s="1"/>
  <c r="BH32"/>
  <c r="BH30" i="1106"/>
  <c r="BH30" i="1118" s="1"/>
  <c r="BH31" i="1106"/>
  <c r="BH31" i="1118" s="1"/>
  <c r="CL30" i="1106"/>
  <c r="CL30" i="1118" s="1"/>
  <c r="CL32"/>
  <c r="CL31" i="1106"/>
  <c r="CL31" i="1118" s="1"/>
  <c r="FS32"/>
  <c r="FS31" i="1106"/>
  <c r="FS31" i="1118" s="1"/>
  <c r="FS30" i="1106"/>
  <c r="FS30" i="1118" s="1"/>
  <c r="EQ31" i="1106"/>
  <c r="EQ31" i="1118" s="1"/>
  <c r="EQ32"/>
  <c r="EQ30" i="1106"/>
  <c r="EQ30" i="1118" s="1"/>
  <c r="EE31" i="1106"/>
  <c r="EE31" i="1118" s="1"/>
  <c r="EE30" i="1106"/>
  <c r="EE30" i="1118" s="1"/>
  <c r="EE32"/>
  <c r="BP26" i="1106"/>
  <c r="BP26" i="1118" s="1"/>
  <c r="BP27"/>
  <c r="BP25" i="1106"/>
  <c r="BP25" i="1118" s="1"/>
  <c r="FF27"/>
  <c r="FF26" i="1106"/>
  <c r="FF26" i="1118" s="1"/>
  <c r="FF25" i="1106"/>
  <c r="FF25" i="1118" s="1"/>
  <c r="BN25" i="1106"/>
  <c r="BN25" i="1118" s="1"/>
  <c r="BN26" i="1106"/>
  <c r="BN26" i="1118" s="1"/>
  <c r="BN27"/>
  <c r="BW25" i="1106"/>
  <c r="BW25" i="1118" s="1"/>
  <c r="BW27"/>
  <c r="BW26" i="1106"/>
  <c r="BW26" i="1118" s="1"/>
  <c r="DS26" i="1106"/>
  <c r="DS26" i="1118" s="1"/>
  <c r="DS27"/>
  <c r="DS25" i="1106"/>
  <c r="DS25" i="1118" s="1"/>
  <c r="BU35" i="1106"/>
  <c r="BU35" i="1118" s="1"/>
  <c r="BU37"/>
  <c r="BU36" i="1106"/>
  <c r="BU36" i="1118" s="1"/>
  <c r="BC35" i="1106"/>
  <c r="BC35" i="1118" s="1"/>
  <c r="BC36" i="1106"/>
  <c r="BC36" i="1118" s="1"/>
  <c r="BC37"/>
  <c r="FW37"/>
  <c r="FW35" i="1106"/>
  <c r="FW35" i="1118" s="1"/>
  <c r="FW36" i="1106"/>
  <c r="FW36" i="1118" s="1"/>
  <c r="BL36" i="1106"/>
  <c r="BL36" i="1118" s="1"/>
  <c r="BL37"/>
  <c r="BL35" i="1106"/>
  <c r="BL35" i="1118" s="1"/>
  <c r="BJ25" i="1106"/>
  <c r="BJ25" i="1118" s="1"/>
  <c r="BJ27"/>
  <c r="BJ26" i="1106"/>
  <c r="BJ26" i="1118" s="1"/>
  <c r="BL26" i="1106"/>
  <c r="BL26" i="1118" s="1"/>
  <c r="BL25" i="1106"/>
  <c r="BL25" i="1118" s="1"/>
  <c r="BL27"/>
  <c r="FB25" i="1106"/>
  <c r="FB25" i="1118" s="1"/>
  <c r="FB26" i="1106"/>
  <c r="FB26" i="1118" s="1"/>
  <c r="FB27"/>
  <c r="BD26" i="1106"/>
  <c r="BD26" i="1118" s="1"/>
  <c r="BD25" i="1106"/>
  <c r="BD25" i="1118" s="1"/>
  <c r="BD27"/>
  <c r="CD25" i="1106"/>
  <c r="CD25" i="1118" s="1"/>
  <c r="CD27"/>
  <c r="CD26" i="1106"/>
  <c r="CD26" i="1118" s="1"/>
  <c r="DK31" i="1106"/>
  <c r="DK31" i="1118" s="1"/>
  <c r="DK30" i="1106"/>
  <c r="DK30" i="1118" s="1"/>
  <c r="DK32"/>
  <c r="DS36" i="1106"/>
  <c r="DS36" i="1118" s="1"/>
  <c r="DS37"/>
  <c r="DS35" i="1106"/>
  <c r="DS35" i="1118" s="1"/>
  <c r="BR36" i="1106"/>
  <c r="BR36" i="1118" s="1"/>
  <c r="BR37"/>
  <c r="BR35" i="1106"/>
  <c r="BR35" i="1118" s="1"/>
  <c r="FA14" i="1106"/>
  <c r="FA14" i="1118" s="1"/>
  <c r="FA17"/>
  <c r="FA12" i="1106"/>
  <c r="FA12" i="1118" s="1"/>
  <c r="FA13" i="1106"/>
  <c r="FA13" i="1118" s="1"/>
  <c r="FA11" i="1106"/>
  <c r="FA11" i="1118" s="1"/>
  <c r="EI35" i="1106"/>
  <c r="EI35" i="1118" s="1"/>
  <c r="EI37"/>
  <c r="EI36" i="1106"/>
  <c r="EI36" i="1118" s="1"/>
  <c r="EV42"/>
  <c r="EV44" i="1106"/>
  <c r="EV44" i="1118" s="1"/>
  <c r="EV43" i="1106"/>
  <c r="EV43" i="1118" s="1"/>
  <c r="EZ11" i="1106"/>
  <c r="EZ11" i="1118" s="1"/>
  <c r="EZ17"/>
  <c r="EZ14" i="1106"/>
  <c r="EZ14" i="1118" s="1"/>
  <c r="EZ12" i="1106"/>
  <c r="EZ12" i="1118" s="1"/>
  <c r="EZ13" i="1106"/>
  <c r="EZ13" i="1118" s="1"/>
  <c r="CE17"/>
  <c r="CE13" i="1106"/>
  <c r="CE13" i="1118" s="1"/>
  <c r="CE12" i="1106"/>
  <c r="CE12" i="1118" s="1"/>
  <c r="CE11" i="1106"/>
  <c r="CE11" i="1118" s="1"/>
  <c r="CE14" i="1106"/>
  <c r="CE14" i="1118" s="1"/>
  <c r="BH17"/>
  <c r="BH14" i="1106"/>
  <c r="BH14" i="1118" s="1"/>
  <c r="BH11" i="1106"/>
  <c r="BH11" i="1118" s="1"/>
  <c r="BH13" i="1106"/>
  <c r="BH13" i="1118" s="1"/>
  <c r="BH12" i="1106"/>
  <c r="BH12" i="1118" s="1"/>
  <c r="EA17"/>
  <c r="EA14" i="1106"/>
  <c r="EA14" i="1118" s="1"/>
  <c r="EA11" i="1106"/>
  <c r="EA11" i="1118" s="1"/>
  <c r="EA12" i="1106"/>
  <c r="EA12" i="1118" s="1"/>
  <c r="EA13" i="1106"/>
  <c r="EA13" i="1118" s="1"/>
  <c r="FK37"/>
  <c r="FK36" i="1106"/>
  <c r="FK36" i="1118" s="1"/>
  <c r="FK35" i="1106"/>
  <c r="FK35" i="1118" s="1"/>
  <c r="CV37"/>
  <c r="CV36" i="1106"/>
  <c r="CV36" i="1118" s="1"/>
  <c r="CV35" i="1106"/>
  <c r="CV35" i="1118" s="1"/>
  <c r="BO37"/>
  <c r="BO35" i="1106"/>
  <c r="BO35" i="1118" s="1"/>
  <c r="BO36" i="1106"/>
  <c r="BO36" i="1118" s="1"/>
  <c r="DG35" i="1106"/>
  <c r="DG35" i="1118" s="1"/>
  <c r="DG36" i="1106"/>
  <c r="DG36" i="1118" s="1"/>
  <c r="DG37"/>
  <c r="BN35" i="1106"/>
  <c r="BN35" i="1118" s="1"/>
  <c r="BN36" i="1106"/>
  <c r="BN36" i="1118" s="1"/>
  <c r="BN37"/>
  <c r="BG37"/>
  <c r="BG35" i="1106"/>
  <c r="BG35" i="1118" s="1"/>
  <c r="BG36" i="1106"/>
  <c r="BG36" i="1118" s="1"/>
  <c r="AX37"/>
  <c r="AX35" i="1106"/>
  <c r="AX35" i="1118" s="1"/>
  <c r="AX36" i="1106"/>
  <c r="AX36" i="1118" s="1"/>
  <c r="CH35" i="1106"/>
  <c r="CH35" i="1118" s="1"/>
  <c r="CH37"/>
  <c r="CH36" i="1106"/>
  <c r="CH36" i="1118" s="1"/>
  <c r="BA11" i="1106"/>
  <c r="BA11" i="1118" s="1"/>
  <c r="BA14" i="1106"/>
  <c r="BA14" i="1118" s="1"/>
  <c r="BA13" i="1106"/>
  <c r="BA13" i="1118" s="1"/>
  <c r="BA12" i="1106"/>
  <c r="BA12" i="1118" s="1"/>
  <c r="BA17"/>
  <c r="CB26" i="1106"/>
  <c r="CB26" i="1118" s="1"/>
  <c r="CB27"/>
  <c r="CB25" i="1106"/>
  <c r="CB25" i="1118" s="1"/>
  <c r="CT35" i="1106"/>
  <c r="CT35" i="1118" s="1"/>
  <c r="CT37"/>
  <c r="CT36" i="1106"/>
  <c r="CT36" i="1118" s="1"/>
  <c r="AW30" i="1106"/>
  <c r="AW30" i="1118" s="1"/>
  <c r="AW32"/>
  <c r="AW31" i="1106"/>
  <c r="AW31" i="1118" s="1"/>
  <c r="CQ32"/>
  <c r="CQ31" i="1106"/>
  <c r="CQ31" i="1118" s="1"/>
  <c r="CQ30" i="1106"/>
  <c r="CQ30" i="1118" s="1"/>
  <c r="GD30" i="1106"/>
  <c r="GD30" i="1118" s="1"/>
  <c r="GD32"/>
  <c r="GD31" i="1106"/>
  <c r="GD31" i="1118" s="1"/>
  <c r="DW36" i="1106"/>
  <c r="DW36" i="1118" s="1"/>
  <c r="DW35" i="1106"/>
  <c r="DW35" i="1118" s="1"/>
  <c r="DW37"/>
  <c r="BS25" i="1106"/>
  <c r="BS25" i="1118" s="1"/>
  <c r="BS27"/>
  <c r="BS26" i="1106"/>
  <c r="BS26" i="1118" s="1"/>
  <c r="EH25" i="1106"/>
  <c r="EH25" i="1118" s="1"/>
  <c r="EH26" i="1106"/>
  <c r="EH26" i="1118" s="1"/>
  <c r="EH27"/>
  <c r="BF26" i="1106"/>
  <c r="BF26" i="1118" s="1"/>
  <c r="BF27"/>
  <c r="BF25" i="1106"/>
  <c r="BF25" i="1118" s="1"/>
  <c r="CL27"/>
  <c r="CL26" i="1106"/>
  <c r="CL26" i="1118" s="1"/>
  <c r="CL25" i="1106"/>
  <c r="CL25" i="1118" s="1"/>
  <c r="CM35" i="1106"/>
  <c r="CM35" i="1118" s="1"/>
  <c r="CM37"/>
  <c r="CM36" i="1106"/>
  <c r="CM36" i="1118" s="1"/>
  <c r="CR35" i="1106"/>
  <c r="CR35" i="1118" s="1"/>
  <c r="CR36" i="1106"/>
  <c r="CR36" i="1118" s="1"/>
  <c r="CR37"/>
  <c r="FI37"/>
  <c r="FI35" i="1106"/>
  <c r="FI35" i="1118" s="1"/>
  <c r="FI36" i="1106"/>
  <c r="FI36" i="1118" s="1"/>
  <c r="AX25" i="1106"/>
  <c r="AX25" i="1118" s="1"/>
  <c r="AX26" i="1106"/>
  <c r="AX26" i="1118" s="1"/>
  <c r="AX27"/>
  <c r="CM25" i="1106"/>
  <c r="CM25" i="1118" s="1"/>
  <c r="CM26" i="1106"/>
  <c r="CM26" i="1118" s="1"/>
  <c r="CM27"/>
  <c r="CC27"/>
  <c r="CC26" i="1106"/>
  <c r="CC26" i="1118" s="1"/>
  <c r="CC25" i="1106"/>
  <c r="CC25" i="1118" s="1"/>
  <c r="FC25" i="1106"/>
  <c r="FC25" i="1118" s="1"/>
  <c r="FC26" i="1106"/>
  <c r="FC26" i="1118" s="1"/>
  <c r="FC27"/>
  <c r="DZ26" i="1106"/>
  <c r="DZ26" i="1118" s="1"/>
  <c r="DZ25" i="1106"/>
  <c r="DZ25" i="1118" s="1"/>
  <c r="DZ27"/>
  <c r="EP30" i="1106"/>
  <c r="EP30" i="1118" s="1"/>
  <c r="EP31" i="1106"/>
  <c r="EP31" i="1118" s="1"/>
  <c r="EP32"/>
  <c r="BS36" i="1106"/>
  <c r="BS36" i="1118" s="1"/>
  <c r="BS37"/>
  <c r="BS35" i="1106"/>
  <c r="BS35" i="1118" s="1"/>
  <c r="EF14" i="1106"/>
  <c r="EF14" i="1118" s="1"/>
  <c r="EF13" i="1106"/>
  <c r="EF13" i="1118" s="1"/>
  <c r="EF12" i="1106"/>
  <c r="EF12" i="1118" s="1"/>
  <c r="EF17"/>
  <c r="EF11" i="1106"/>
  <c r="EF11" i="1118" s="1"/>
  <c r="CB17"/>
  <c r="CB13" i="1106"/>
  <c r="CB13" i="1118" s="1"/>
  <c r="CB14" i="1106"/>
  <c r="CB14" i="1118" s="1"/>
  <c r="CB12" i="1106"/>
  <c r="CB12" i="1118" s="1"/>
  <c r="CB11" i="1106"/>
  <c r="CB11" i="1118" s="1"/>
  <c r="DY14" i="1106"/>
  <c r="DY14" i="1118" s="1"/>
  <c r="DY12" i="1106"/>
  <c r="DY12" i="1118" s="1"/>
  <c r="DY17"/>
  <c r="DY11" i="1106"/>
  <c r="DY11" i="1118" s="1"/>
  <c r="DY13" i="1106"/>
  <c r="DY13" i="1118" s="1"/>
  <c r="EG11" i="1106"/>
  <c r="EG11" i="1118" s="1"/>
  <c r="EG13" i="1106"/>
  <c r="EG13" i="1118" s="1"/>
  <c r="EG12" i="1106"/>
  <c r="EG12" i="1118" s="1"/>
  <c r="EG14" i="1106"/>
  <c r="EG14" i="1118" s="1"/>
  <c r="EG17"/>
  <c r="BP11" i="1106"/>
  <c r="BP11" i="1118" s="1"/>
  <c r="BP12" i="1106"/>
  <c r="BP12" i="1118" s="1"/>
  <c r="BP13" i="1106"/>
  <c r="BP13" i="1118" s="1"/>
  <c r="BP14" i="1106"/>
  <c r="BP14" i="1118" s="1"/>
  <c r="BP17"/>
  <c r="CJ14" i="1106"/>
  <c r="CJ14" i="1118" s="1"/>
  <c r="CJ13" i="1106"/>
  <c r="CJ13" i="1118" s="1"/>
  <c r="CJ11" i="1106"/>
  <c r="CJ11" i="1118" s="1"/>
  <c r="CJ12" i="1106"/>
  <c r="CJ12" i="1118" s="1"/>
  <c r="CJ17"/>
  <c r="CB37"/>
  <c r="CB36" i="1106"/>
  <c r="CB36" i="1118" s="1"/>
  <c r="CB35" i="1106"/>
  <c r="CB35" i="1118" s="1"/>
  <c r="DQ12" i="1106"/>
  <c r="DQ12" i="1118" s="1"/>
  <c r="DQ17"/>
  <c r="DQ13" i="1106"/>
  <c r="DQ13" i="1118" s="1"/>
  <c r="DQ11" i="1106"/>
  <c r="DQ11" i="1118" s="1"/>
  <c r="DQ14" i="1106"/>
  <c r="DQ14" i="1118" s="1"/>
  <c r="BN31" i="1106"/>
  <c r="BN31" i="1118" s="1"/>
  <c r="BN32"/>
  <c r="BN30" i="1106"/>
  <c r="BN30" i="1118" s="1"/>
  <c r="CC32"/>
  <c r="CC31" i="1106"/>
  <c r="CC31" i="1118" s="1"/>
  <c r="CC30" i="1106"/>
  <c r="CC30" i="1118" s="1"/>
  <c r="DY36" i="1106"/>
  <c r="DY36" i="1118" s="1"/>
  <c r="DY37"/>
  <c r="DY35" i="1106"/>
  <c r="DY35" i="1118" s="1"/>
  <c r="FE37"/>
  <c r="FE35" i="1106"/>
  <c r="FE35" i="1118" s="1"/>
  <c r="FE36" i="1106"/>
  <c r="FE36" i="1118" s="1"/>
  <c r="AV36" i="1106"/>
  <c r="AV36" i="1118" s="1"/>
  <c r="AV35" i="1106"/>
  <c r="AV35" i="1118" s="1"/>
  <c r="AV37"/>
  <c r="DI37"/>
  <c r="DI36" i="1106"/>
  <c r="DI36" i="1118" s="1"/>
  <c r="DI35" i="1106"/>
  <c r="DI35" i="1118" s="1"/>
  <c r="FN35" i="1106"/>
  <c r="FN35" i="1118" s="1"/>
  <c r="FN37"/>
  <c r="FN36" i="1106"/>
  <c r="FN36" i="1118" s="1"/>
  <c r="DL36" i="1106"/>
  <c r="DL36" i="1118" s="1"/>
  <c r="DL35" i="1106"/>
  <c r="DL35" i="1118" s="1"/>
  <c r="DL37"/>
  <c r="FX17"/>
  <c r="FX12" i="1106"/>
  <c r="FX12" i="1118" s="1"/>
  <c r="FX14" i="1106"/>
  <c r="FX14" i="1118" s="1"/>
  <c r="FX13" i="1106"/>
  <c r="FX13" i="1118" s="1"/>
  <c r="FX11" i="1106"/>
  <c r="FX11" i="1118" s="1"/>
  <c r="FZ13" i="1106"/>
  <c r="FZ13" i="1118" s="1"/>
  <c r="FZ11" i="1106"/>
  <c r="FZ11" i="1118" s="1"/>
  <c r="FZ12" i="1106"/>
  <c r="FZ12" i="1118" s="1"/>
  <c r="FZ14" i="1106"/>
  <c r="FZ14" i="1118" s="1"/>
  <c r="FZ17"/>
  <c r="EQ36" i="1106"/>
  <c r="EQ36" i="1118" s="1"/>
  <c r="EQ35" i="1106"/>
  <c r="EQ35" i="1118" s="1"/>
  <c r="EQ37"/>
  <c r="FV13" i="1106"/>
  <c r="FV13" i="1118" s="1"/>
  <c r="FV14" i="1106"/>
  <c r="FV14" i="1118" s="1"/>
  <c r="FV11" i="1106"/>
  <c r="FV11" i="1118" s="1"/>
  <c r="FV17"/>
  <c r="FV12" i="1106"/>
  <c r="FV12" i="1118" s="1"/>
  <c r="FY11" i="1106"/>
  <c r="FY11" i="1118" s="1"/>
  <c r="FY13" i="1106"/>
  <c r="FY13" i="1118" s="1"/>
  <c r="FY12" i="1106"/>
  <c r="FY12" i="1118" s="1"/>
  <c r="FY17"/>
  <c r="FY14" i="1106"/>
  <c r="FY14" i="1118" s="1"/>
  <c r="DO11" i="1106"/>
  <c r="DO11" i="1118" s="1"/>
  <c r="DO12" i="1106"/>
  <c r="DO12" i="1118" s="1"/>
  <c r="DO14" i="1106"/>
  <c r="DO14" i="1118" s="1"/>
  <c r="DO17"/>
  <c r="DO13" i="1106"/>
  <c r="DO13" i="1118" s="1"/>
  <c r="DV12" i="1106"/>
  <c r="DV12" i="1118" s="1"/>
  <c r="DV17"/>
  <c r="DV14" i="1106"/>
  <c r="DV14" i="1118" s="1"/>
  <c r="DV11" i="1106"/>
  <c r="DV11" i="1118" s="1"/>
  <c r="DV13" i="1106"/>
  <c r="DV13" i="1118" s="1"/>
  <c r="CI14" i="1106"/>
  <c r="CI14" i="1118" s="1"/>
  <c r="CI12" i="1106"/>
  <c r="CI12" i="1118" s="1"/>
  <c r="CI17"/>
  <c r="CI13" i="1106"/>
  <c r="CI13" i="1118" s="1"/>
  <c r="CI11" i="1106"/>
  <c r="CI11" i="1118" s="1"/>
  <c r="CS12" i="1106"/>
  <c r="CS12" i="1118" s="1"/>
  <c r="CS14" i="1106"/>
  <c r="CS14" i="1118" s="1"/>
  <c r="CS17"/>
  <c r="CS13" i="1106"/>
  <c r="CS13" i="1118" s="1"/>
  <c r="CS11" i="1106"/>
  <c r="CS11" i="1118" s="1"/>
  <c r="EB26" i="1106"/>
  <c r="EB26" i="1118" s="1"/>
  <c r="EB25" i="1106"/>
  <c r="EB25" i="1118" s="1"/>
  <c r="EB27"/>
  <c r="AY30" i="1106"/>
  <c r="AY30" i="1118" s="1"/>
  <c r="AY31" i="1106"/>
  <c r="AY31" i="1118" s="1"/>
  <c r="AY32"/>
  <c r="CN14" i="1106"/>
  <c r="CN14" i="1118" s="1"/>
  <c r="CN11" i="1106"/>
  <c r="CN11" i="1118" s="1"/>
  <c r="CN12" i="1106"/>
  <c r="CN12" i="1118" s="1"/>
  <c r="CN13" i="1106"/>
  <c r="CN13" i="1118" s="1"/>
  <c r="CN17"/>
  <c r="U14" i="1106"/>
  <c r="U14" i="1118" s="1"/>
  <c r="U13" i="1106"/>
  <c r="U13" i="1118" s="1"/>
  <c r="U17"/>
  <c r="DJ12" i="1106"/>
  <c r="DJ12" i="1118" s="1"/>
  <c r="DJ17"/>
  <c r="DJ14" i="1106"/>
  <c r="DJ14" i="1118" s="1"/>
  <c r="DJ13" i="1106"/>
  <c r="DJ13" i="1118" s="1"/>
  <c r="DJ11" i="1106"/>
  <c r="DJ11" i="1118" s="1"/>
  <c r="ED14" i="1106"/>
  <c r="ED14" i="1118" s="1"/>
  <c r="ED11" i="1106"/>
  <c r="ED11" i="1118" s="1"/>
  <c r="ED13" i="1106"/>
  <c r="ED13" i="1118" s="1"/>
  <c r="ED12" i="1106"/>
  <c r="ED12" i="1118" s="1"/>
  <c r="ED17"/>
  <c r="AL17"/>
  <c r="AL13" i="1106"/>
  <c r="AL13" i="1118" s="1"/>
  <c r="AL14" i="1106"/>
  <c r="AL14" i="1118" s="1"/>
  <c r="FI17"/>
  <c r="FI11" i="1106"/>
  <c r="FI11" i="1118" s="1"/>
  <c r="FI14" i="1106"/>
  <c r="FI14" i="1118" s="1"/>
  <c r="FI12" i="1106"/>
  <c r="FI12" i="1118" s="1"/>
  <c r="FI13" i="1106"/>
  <c r="FI13" i="1118" s="1"/>
  <c r="FT14" i="1106"/>
  <c r="FT14" i="1118" s="1"/>
  <c r="FT12" i="1106"/>
  <c r="FT12" i="1118" s="1"/>
  <c r="FT13" i="1106"/>
  <c r="FT13" i="1118" s="1"/>
  <c r="FT17"/>
  <c r="FT11" i="1106"/>
  <c r="FT11" i="1118" s="1"/>
  <c r="BT13" i="1106"/>
  <c r="BT13" i="1118" s="1"/>
  <c r="BT17"/>
  <c r="BT14" i="1106"/>
  <c r="BT14" i="1118" s="1"/>
  <c r="BT11" i="1106"/>
  <c r="BT11" i="1118" s="1"/>
  <c r="BT12" i="1106"/>
  <c r="BT12" i="1118" s="1"/>
  <c r="DK13" i="1106"/>
  <c r="DK13" i="1118" s="1"/>
  <c r="DK14" i="1106"/>
  <c r="DK14" i="1118" s="1"/>
  <c r="DK11" i="1106"/>
  <c r="DK11" i="1118" s="1"/>
  <c r="DK12" i="1106"/>
  <c r="DK12" i="1118" s="1"/>
  <c r="DK17"/>
  <c r="FO14" i="1106"/>
  <c r="FO14" i="1118" s="1"/>
  <c r="FO11" i="1106"/>
  <c r="FO11" i="1118" s="1"/>
  <c r="FO12" i="1106"/>
  <c r="FO12" i="1118" s="1"/>
  <c r="FO13" i="1106"/>
  <c r="FO13" i="1118" s="1"/>
  <c r="FO17"/>
  <c r="CM14" i="1106"/>
  <c r="CM14" i="1118" s="1"/>
  <c r="CM17"/>
  <c r="CM12" i="1106"/>
  <c r="CM12" i="1118" s="1"/>
  <c r="CM13" i="1106"/>
  <c r="CM13" i="1118" s="1"/>
  <c r="CM11" i="1106"/>
  <c r="CM11" i="1118" s="1"/>
  <c r="BI12" i="1106"/>
  <c r="BI12" i="1118" s="1"/>
  <c r="BI13" i="1106"/>
  <c r="BI13" i="1118" s="1"/>
  <c r="BI11" i="1106"/>
  <c r="BI11" i="1118" s="1"/>
  <c r="BI14" i="1106"/>
  <c r="BI14" i="1118" s="1"/>
  <c r="BI17"/>
  <c r="CD11" i="1106"/>
  <c r="CD11" i="1118" s="1"/>
  <c r="CD17"/>
  <c r="CD14" i="1106"/>
  <c r="CD14" i="1118" s="1"/>
  <c r="CD12" i="1106"/>
  <c r="CD12" i="1118" s="1"/>
  <c r="CD13" i="1106"/>
  <c r="CD13" i="1118" s="1"/>
  <c r="BL16" i="1106"/>
  <c r="BL16" i="1118" s="1"/>
  <c r="BL19"/>
  <c r="BL15" i="1106"/>
  <c r="BL15" i="1118" s="1"/>
  <c r="DB16" i="1106"/>
  <c r="DB16" i="1118" s="1"/>
  <c r="DB15" i="1106"/>
  <c r="DB15" i="1118" s="1"/>
  <c r="DB19"/>
  <c r="DL16" i="1106"/>
  <c r="DL16" i="1118" s="1"/>
  <c r="DL19"/>
  <c r="DL15" i="1106"/>
  <c r="DL15" i="1118" s="1"/>
  <c r="CW16" i="1106"/>
  <c r="CW16" i="1118" s="1"/>
  <c r="CW19"/>
  <c r="CW15" i="1106"/>
  <c r="CW15" i="1118" s="1"/>
  <c r="BZ26" i="1106"/>
  <c r="BZ26" i="1118" s="1"/>
  <c r="BZ27"/>
  <c r="BZ25" i="1106"/>
  <c r="BZ25" i="1118" s="1"/>
  <c r="EI27"/>
  <c r="EI25" i="1106"/>
  <c r="EI25" i="1118" s="1"/>
  <c r="EI26" i="1106"/>
  <c r="EI26" i="1118" s="1"/>
  <c r="EA32"/>
  <c r="EA31" i="1106"/>
  <c r="EA31" i="1118" s="1"/>
  <c r="EA30" i="1106"/>
  <c r="EA30" i="1118" s="1"/>
  <c r="FP13" i="1106"/>
  <c r="FP13" i="1118" s="1"/>
  <c r="FP14" i="1106"/>
  <c r="FP14" i="1118" s="1"/>
  <c r="FP11" i="1106"/>
  <c r="FP11" i="1118" s="1"/>
  <c r="FP17"/>
  <c r="FP12" i="1106"/>
  <c r="FP12" i="1118" s="1"/>
  <c r="BK17"/>
  <c r="BK13" i="1106"/>
  <c r="BK13" i="1118" s="1"/>
  <c r="BK14" i="1106"/>
  <c r="BK14" i="1118" s="1"/>
  <c r="BK11" i="1106"/>
  <c r="BK11" i="1118" s="1"/>
  <c r="BK12" i="1106"/>
  <c r="BK12" i="1118" s="1"/>
  <c r="AY14" i="1106"/>
  <c r="AY14" i="1118" s="1"/>
  <c r="AY13" i="1106"/>
  <c r="AY13" i="1118" s="1"/>
  <c r="AY17"/>
  <c r="AY12" i="1106"/>
  <c r="AY12" i="1118" s="1"/>
  <c r="AY11" i="1106"/>
  <c r="AY11" i="1118" s="1"/>
  <c r="Q13" i="1106"/>
  <c r="Q13" i="1118" s="1"/>
  <c r="Q14" i="1106"/>
  <c r="Q14" i="1118" s="1"/>
  <c r="Q17"/>
  <c r="FD14" i="1106"/>
  <c r="FD14" i="1118" s="1"/>
  <c r="FD11" i="1106"/>
  <c r="FD11" i="1118" s="1"/>
  <c r="FD13" i="1106"/>
  <c r="FD13" i="1118" s="1"/>
  <c r="FD17"/>
  <c r="FD12" i="1106"/>
  <c r="FD12" i="1118" s="1"/>
  <c r="FE13" i="1106"/>
  <c r="FE13" i="1118" s="1"/>
  <c r="FE17"/>
  <c r="FE12" i="1106"/>
  <c r="FE12" i="1118" s="1"/>
  <c r="FE14" i="1106"/>
  <c r="FE14" i="1118" s="1"/>
  <c r="FE11" i="1106"/>
  <c r="FE11" i="1118" s="1"/>
  <c r="FH17"/>
  <c r="FH12" i="1106"/>
  <c r="FH12" i="1118" s="1"/>
  <c r="FH13" i="1106"/>
  <c r="FH13" i="1118" s="1"/>
  <c r="FH11" i="1106"/>
  <c r="FH11" i="1118" s="1"/>
  <c r="FH14" i="1106"/>
  <c r="FH14" i="1118" s="1"/>
  <c r="BD12" i="1106"/>
  <c r="BD12" i="1118" s="1"/>
  <c r="BD11" i="1106"/>
  <c r="BD11" i="1118" s="1"/>
  <c r="BD17"/>
  <c r="BD13" i="1106"/>
  <c r="BD13" i="1118" s="1"/>
  <c r="BD14" i="1106"/>
  <c r="BD14" i="1118" s="1"/>
  <c r="DS12" i="1106"/>
  <c r="DS12" i="1118" s="1"/>
  <c r="DS11" i="1106"/>
  <c r="DS11" i="1118" s="1"/>
  <c r="DS14" i="1106"/>
  <c r="DS14" i="1118" s="1"/>
  <c r="DS17"/>
  <c r="DS13" i="1106"/>
  <c r="DS13" i="1118" s="1"/>
  <c r="BO13" i="1106"/>
  <c r="BO13" i="1118" s="1"/>
  <c r="BO11" i="1106"/>
  <c r="BO11" i="1118" s="1"/>
  <c r="BO17"/>
  <c r="BO12" i="1106"/>
  <c r="BO12" i="1118" s="1"/>
  <c r="BO14" i="1106"/>
  <c r="BO14" i="1118" s="1"/>
  <c r="X14" i="1106"/>
  <c r="X14" i="1118" s="1"/>
  <c r="X13" i="1106"/>
  <c r="X13" i="1118" s="1"/>
  <c r="X17"/>
  <c r="S14" i="1106"/>
  <c r="S14" i="1118" s="1"/>
  <c r="S13" i="1106"/>
  <c r="S13" i="1118" s="1"/>
  <c r="S17"/>
  <c r="AC17"/>
  <c r="AC13" i="1106"/>
  <c r="AC13" i="1118" s="1"/>
  <c r="AC14" i="1106"/>
  <c r="AC14" i="1118" s="1"/>
  <c r="EJ16" i="1106"/>
  <c r="EJ16" i="1118" s="1"/>
  <c r="EJ15" i="1106"/>
  <c r="EJ15" i="1118" s="1"/>
  <c r="EJ19"/>
  <c r="AM19"/>
  <c r="AM15" i="1106"/>
  <c r="AM15" i="1118" s="1"/>
  <c r="AM16" i="1106"/>
  <c r="AM16" i="1118" s="1"/>
  <c r="FE19"/>
  <c r="FE15" i="1106"/>
  <c r="FE15" i="1118" s="1"/>
  <c r="FE16" i="1106"/>
  <c r="FE16" i="1118" s="1"/>
  <c r="EK16" i="1106"/>
  <c r="EK16" i="1118" s="1"/>
  <c r="EK15" i="1106"/>
  <c r="EK15" i="1118" s="1"/>
  <c r="EK19"/>
  <c r="AP15" i="1106"/>
  <c r="AP15" i="1118" s="1"/>
  <c r="AP16" i="1106"/>
  <c r="AP16" i="1118" s="1"/>
  <c r="AP19"/>
  <c r="DD25" i="1106"/>
  <c r="DD25" i="1118" s="1"/>
  <c r="DD27"/>
  <c r="DD26" i="1106"/>
  <c r="DD26" i="1118" s="1"/>
  <c r="CS36" i="1106"/>
  <c r="CS36" i="1118" s="1"/>
  <c r="CS35" i="1106"/>
  <c r="CS35" i="1118" s="1"/>
  <c r="CS37"/>
  <c r="BI36" i="1106"/>
  <c r="BI36" i="1118" s="1"/>
  <c r="BI35" i="1106"/>
  <c r="BI35" i="1118" s="1"/>
  <c r="BI37"/>
  <c r="BK35" i="1106"/>
  <c r="BK35" i="1118" s="1"/>
  <c r="BK36" i="1106"/>
  <c r="BK36" i="1118" s="1"/>
  <c r="BK37"/>
  <c r="FM35" i="1106"/>
  <c r="FM35" i="1118" s="1"/>
  <c r="FM36" i="1106"/>
  <c r="FM36" i="1118" s="1"/>
  <c r="FM37"/>
  <c r="AZ12" i="1106"/>
  <c r="AZ12" i="1118" s="1"/>
  <c r="AZ17"/>
  <c r="AZ11" i="1106"/>
  <c r="AZ11" i="1118" s="1"/>
  <c r="AZ13" i="1106"/>
  <c r="AZ13" i="1118" s="1"/>
  <c r="AZ14" i="1106"/>
  <c r="AZ14" i="1118" s="1"/>
  <c r="EL30" i="1106"/>
  <c r="EL30" i="1118" s="1"/>
  <c r="EL31" i="1106"/>
  <c r="EL31" i="1118" s="1"/>
  <c r="EL32"/>
  <c r="BM35" i="1106"/>
  <c r="BM35" i="1118" s="1"/>
  <c r="BM37"/>
  <c r="BM36" i="1106"/>
  <c r="BM36" i="1118" s="1"/>
  <c r="R17"/>
  <c r="R13" i="1106"/>
  <c r="R13" i="1118" s="1"/>
  <c r="AT19"/>
  <c r="AT15" i="1106"/>
  <c r="AT15" i="1118" s="1"/>
  <c r="AT16" i="1106"/>
  <c r="AT16" i="1118" s="1"/>
  <c r="BR16" i="1106"/>
  <c r="BR16" i="1118" s="1"/>
  <c r="BR15" i="1106"/>
  <c r="BR15" i="1118" s="1"/>
  <c r="BR19"/>
  <c r="CP15" i="1106"/>
  <c r="CP15" i="1118" s="1"/>
  <c r="CP19"/>
  <c r="CP16" i="1106"/>
  <c r="CP16" i="1118" s="1"/>
  <c r="DL30" i="1106"/>
  <c r="DL30" i="1118" s="1"/>
  <c r="DL32"/>
  <c r="DL31" i="1106"/>
  <c r="DL31" i="1118" s="1"/>
  <c r="FZ30" i="1106"/>
  <c r="FZ30" i="1118" s="1"/>
  <c r="FZ31" i="1106"/>
  <c r="FZ31" i="1118" s="1"/>
  <c r="FZ32"/>
  <c r="EH30" i="1106"/>
  <c r="EH30" i="1118" s="1"/>
  <c r="EH31" i="1106"/>
  <c r="EH31" i="1118" s="1"/>
  <c r="EH32"/>
  <c r="BQ25" i="1106"/>
  <c r="BQ25" i="1118" s="1"/>
  <c r="BQ26" i="1106"/>
  <c r="BQ26" i="1118" s="1"/>
  <c r="BQ27"/>
  <c r="BC25" i="1106"/>
  <c r="BC25" i="1118" s="1"/>
  <c r="BC27"/>
  <c r="BC26" i="1106"/>
  <c r="BC26" i="1118" s="1"/>
  <c r="DO26" i="1106"/>
  <c r="DO26" i="1118" s="1"/>
  <c r="DO27"/>
  <c r="DO25" i="1106"/>
  <c r="DO25" i="1118" s="1"/>
  <c r="CO30" i="1106"/>
  <c r="CO30" i="1118" s="1"/>
  <c r="CO32"/>
  <c r="CO31" i="1106"/>
  <c r="CO31" i="1118" s="1"/>
  <c r="FI32"/>
  <c r="FI30" i="1106"/>
  <c r="FI30" i="1118" s="1"/>
  <c r="FI31" i="1106"/>
  <c r="FI31" i="1118" s="1"/>
  <c r="EF30" i="1106"/>
  <c r="EF30" i="1118" s="1"/>
  <c r="EF32"/>
  <c r="EF31" i="1106"/>
  <c r="EF31" i="1118" s="1"/>
  <c r="DR32"/>
  <c r="DR30" i="1106"/>
  <c r="DR30" i="1118" s="1"/>
  <c r="DR31" i="1106"/>
  <c r="DR31" i="1118" s="1"/>
  <c r="CV30" i="1106"/>
  <c r="CV30" i="1118" s="1"/>
  <c r="CV31" i="1106"/>
  <c r="CV31" i="1118" s="1"/>
  <c r="CV32"/>
  <c r="CR26" i="1106"/>
  <c r="CR26" i="1118" s="1"/>
  <c r="CR27"/>
  <c r="CR25" i="1106"/>
  <c r="CR25" i="1118" s="1"/>
  <c r="FT25" i="1106"/>
  <c r="FT25" i="1118" s="1"/>
  <c r="FT26" i="1106"/>
  <c r="FT26" i="1118" s="1"/>
  <c r="FT27"/>
  <c r="CZ26" i="1106"/>
  <c r="CZ26" i="1118" s="1"/>
  <c r="CZ25" i="1106"/>
  <c r="CZ25" i="1118" s="1"/>
  <c r="CZ27"/>
  <c r="FO27"/>
  <c r="FO25" i="1106"/>
  <c r="FO25" i="1118" s="1"/>
  <c r="FO26" i="1106"/>
  <c r="FO26" i="1118" s="1"/>
  <c r="CI36" i="1106"/>
  <c r="CI36" i="1118" s="1"/>
  <c r="CI35" i="1106"/>
  <c r="CI35" i="1118" s="1"/>
  <c r="CI37"/>
  <c r="FL36" i="1106"/>
  <c r="FL36" i="1118" s="1"/>
  <c r="FL37"/>
  <c r="FL35" i="1106"/>
  <c r="FL35" i="1118" s="1"/>
  <c r="CY36" i="1106"/>
  <c r="CY36" i="1118" s="1"/>
  <c r="CY35" i="1106"/>
  <c r="CY35" i="1118" s="1"/>
  <c r="CY37"/>
  <c r="CI26" i="1106"/>
  <c r="CI26" i="1118" s="1"/>
  <c r="CI25" i="1106"/>
  <c r="CI25" i="1118" s="1"/>
  <c r="CI27"/>
  <c r="CR30" i="1106"/>
  <c r="CR30" i="1118" s="1"/>
  <c r="CR32"/>
  <c r="CR31" i="1106"/>
  <c r="CR31" i="1118" s="1"/>
  <c r="EB37"/>
  <c r="EB35" i="1106"/>
  <c r="EB35" i="1118" s="1"/>
  <c r="EB36" i="1106"/>
  <c r="EB36" i="1118" s="1"/>
  <c r="DJ32"/>
  <c r="DJ30" i="1106"/>
  <c r="DJ30" i="1118" s="1"/>
  <c r="DJ31" i="1106"/>
  <c r="DJ31" i="1118" s="1"/>
  <c r="DT11" i="1106"/>
  <c r="DT11" i="1118" s="1"/>
  <c r="DT17"/>
  <c r="DT13" i="1106"/>
  <c r="DT13" i="1118" s="1"/>
  <c r="DT12" i="1106"/>
  <c r="DT12" i="1118" s="1"/>
  <c r="DT14" i="1106"/>
  <c r="DT14" i="1118" s="1"/>
  <c r="R61" i="1106" l="1"/>
  <c r="R63"/>
  <c r="R21"/>
  <c r="R21" i="1118" l="1"/>
  <c r="R16" i="1106"/>
  <c r="R16" i="1118" s="1"/>
  <c r="R14" i="1106"/>
  <c r="R14" i="1118" s="1"/>
</calcChain>
</file>

<file path=xl/comments1.xml><?xml version="1.0" encoding="utf-8"?>
<comments xmlns="http://schemas.openxmlformats.org/spreadsheetml/2006/main">
  <authors>
    <author>vmalkov</author>
  </authors>
  <commentList>
    <comment ref="M12" authorId="0">
      <text>
        <r>
          <rPr>
            <sz val="9"/>
            <color indexed="81"/>
            <rFont val="Tahoma"/>
            <family val="2"/>
            <charset val="204"/>
          </rPr>
          <t>Является ли организация плательщиком НДС</t>
        </r>
      </text>
    </comment>
  </commentList>
</comments>
</file>

<file path=xl/comments2.xml><?xml version="1.0" encoding="utf-8"?>
<comments xmlns="http://schemas.openxmlformats.org/spreadsheetml/2006/main">
  <authors>
    <author>vmalkov</author>
    <author>Samsung-900X</author>
    <author>KAV</author>
  </authors>
  <commentList>
    <comment ref="M13" authorId="0">
      <text>
        <r>
          <rPr>
            <sz val="9"/>
            <color indexed="81"/>
            <rFont val="Tahoma"/>
            <family val="2"/>
            <charset val="204"/>
          </rPr>
          <t>Является ли организация плательщиком НДС</t>
        </r>
      </text>
    </comment>
    <comment ref="AX13" authorId="1">
      <text>
        <r>
          <rPr>
            <sz val="9"/>
            <color indexed="81"/>
            <rFont val="Tahoma"/>
            <family val="2"/>
            <charset val="204"/>
          </rPr>
          <t>Пример:
https://zakupki.gov.ru/epz/order/notice/ea44/view/common-info.html?regNumber=xxxxxxxxxxxxxxxxxxx
https://zakupki.gov.ru/223/purchase/public/purchase/info/common-info.html?noticeId=xxxxxxx</t>
        </r>
      </text>
    </comment>
    <comment ref="CA13" authorId="2">
      <text>
        <r>
          <rPr>
            <sz val="9"/>
            <color indexed="81"/>
            <rFont val="Tahoma"/>
            <family val="2"/>
            <charset val="204"/>
          </rPr>
          <t>Выбор значения - двойным щелчком мыши</t>
        </r>
      </text>
    </comment>
  </commentList>
</comments>
</file>

<file path=xl/comments3.xml><?xml version="1.0" encoding="utf-8"?>
<comments xmlns="http://schemas.openxmlformats.org/spreadsheetml/2006/main">
  <authors>
    <author>Мальков</author>
  </authors>
  <commentList>
    <comment ref="H11" authorId="0">
      <text>
        <r>
          <rPr>
            <sz val="9"/>
            <color indexed="81"/>
            <rFont val="Tahoma"/>
            <family val="2"/>
            <charset val="204"/>
          </rPr>
          <t>Вы можете отфильтровать сообщения по приоритету</t>
        </r>
      </text>
    </comment>
  </commentList>
</comments>
</file>

<file path=xl/comments4.xml><?xml version="1.0" encoding="utf-8"?>
<comments xmlns="http://schemas.openxmlformats.org/spreadsheetml/2006/main">
  <authors>
    <author>vmalkov</author>
  </authors>
  <commentList>
    <comment ref="M5" authorId="0">
      <text>
        <r>
          <rPr>
            <sz val="9"/>
            <color indexed="81"/>
            <rFont val="Tahoma"/>
            <family val="2"/>
            <charset val="204"/>
          </rPr>
          <t>To be defined via REQUEST</t>
        </r>
      </text>
    </comment>
  </commentList>
</comments>
</file>

<file path=xl/sharedStrings.xml><?xml version="1.0" encoding="utf-8"?>
<sst xmlns="http://schemas.openxmlformats.org/spreadsheetml/2006/main" count="8800" uniqueCount="2577">
  <si>
    <t>LGL_ID</t>
  </si>
  <si>
    <t>Алтайский край</t>
  </si>
  <si>
    <t>LOGIN</t>
  </si>
  <si>
    <t>Амурская область</t>
  </si>
  <si>
    <t>PASSWORD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</si>
  <si>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</si>
  <si>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</si>
  <si>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</si>
  <si>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</si>
  <si>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TYPE</t>
  </si>
  <si>
    <t>Сопровождение:</t>
  </si>
  <si>
    <t>Обратиться за помощью</t>
  </si>
  <si>
    <t>Отчётные формы:</t>
  </si>
  <si>
    <t>Перейти</t>
  </si>
  <si>
    <t>Хранилище документов:</t>
  </si>
  <si>
    <t>Руководство по загрузке документов</t>
  </si>
  <si>
    <t>Консультации: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</si>
  <si>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</si>
  <si>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</si>
  <si>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</si>
  <si>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</si>
  <si>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</si>
  <si>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</si>
  <si>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</si>
  <si>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XML_AUTHORISATION_TAG_NAMES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</si>
  <si>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</si>
  <si>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</si>
  <si>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</si>
  <si>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</si>
  <si>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</si>
  <si>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</si>
  <si>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</si>
  <si>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</si>
  <si>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</si>
  <si>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</si>
  <si>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</si>
  <si>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</si>
  <si>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</si>
  <si>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</si>
  <si>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</si>
  <si>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</si>
  <si>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</si>
  <si>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</si>
  <si>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</si>
  <si>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</si>
  <si>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</si>
  <si>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</si>
  <si>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</si>
  <si>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</si>
  <si>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</si>
  <si>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</si>
  <si>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</si>
  <si>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</si>
  <si>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</si>
  <si>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</si>
  <si>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</si>
  <si>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</si>
  <si>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</si>
  <si>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</si>
  <si>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</si>
  <si>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</si>
  <si>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</si>
  <si>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</si>
  <si>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</si>
  <si>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</si>
  <si>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XML_MR_MO_OKTMO_LIST_TAG_NAMES</t>
  </si>
  <si>
    <t>г. Байконур</t>
  </si>
  <si>
    <t>г. Санкт-Петербург</t>
  </si>
  <si>
    <t>YES_NO</t>
  </si>
  <si>
    <t>без НДС</t>
  </si>
  <si>
    <t>с НДС</t>
  </si>
  <si>
    <t>№ п/п</t>
  </si>
  <si>
    <t>ОКТМО</t>
  </si>
  <si>
    <t>Обязательность выполнения</t>
  </si>
  <si>
    <t>Дата/Время</t>
  </si>
  <si>
    <t>Сообщение</t>
  </si>
  <si>
    <t>Статус</t>
  </si>
  <si>
    <t>Должность</t>
  </si>
  <si>
    <t>(код) телефон</t>
  </si>
  <si>
    <t>Ссылка 1</t>
  </si>
  <si>
    <t>Ссылка 2</t>
  </si>
  <si>
    <t>Результаты проверки</t>
  </si>
  <si>
    <t>Описание причины</t>
  </si>
  <si>
    <t>Дистрибутивы:</t>
  </si>
  <si>
    <t>e-mail</t>
  </si>
  <si>
    <t>3/17/2012  12:12:41 AM</t>
  </si>
  <si>
    <t xml:space="preserve"> - предназначенные для заполнения</t>
  </si>
  <si>
    <t>Муниципальный район</t>
  </si>
  <si>
    <t>Муниципальное образование</t>
  </si>
  <si>
    <t>Красноярский край</t>
  </si>
  <si>
    <t>ИНН</t>
  </si>
  <si>
    <t>КПП</t>
  </si>
  <si>
    <t>Наименование юридического лица</t>
  </si>
  <si>
    <t>Плательщик НДС</t>
  </si>
  <si>
    <t>Изменить</t>
  </si>
  <si>
    <t>нет</t>
  </si>
  <si>
    <t>Передача</t>
  </si>
  <si>
    <t>да</t>
  </si>
  <si>
    <t>Добавить организацию</t>
  </si>
  <si>
    <t>Ответственный за предоставление информации</t>
  </si>
  <si>
    <t>ФИО</t>
  </si>
  <si>
    <t>Добавить</t>
  </si>
  <si>
    <t>Всего</t>
  </si>
  <si>
    <t>3.1</t>
  </si>
  <si>
    <t>3.2</t>
  </si>
  <si>
    <t>4.1.1</t>
  </si>
  <si>
    <t>4.2</t>
  </si>
  <si>
    <t>5.2</t>
  </si>
  <si>
    <t>1.2.1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</si>
  <si>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</si>
  <si>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</si>
  <si>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</si>
  <si>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</si>
  <si>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</si>
  <si>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</si>
  <si>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</si>
  <si>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</si>
  <si>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</si>
  <si>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</si>
  <si>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</si>
  <si>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</si>
  <si>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</si>
  <si>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</si>
  <si>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</si>
  <si>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</si>
  <si>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</si>
  <si>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</si>
  <si>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</si>
  <si>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</si>
  <si>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</si>
  <si>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</si>
  <si>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</si>
  <si>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</si>
  <si>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</si>
  <si>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</si>
  <si>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</si>
  <si>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</si>
  <si>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</si>
  <si>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</si>
  <si>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</si>
  <si>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</si>
  <si>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</si>
  <si>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</si>
  <si>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</si>
  <si>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</si>
  <si>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 xml:space="preserve"> (требуется обновление)</t>
  </si>
  <si>
    <t xml:space="preserve"> - обязательные для заполнения</t>
  </si>
  <si>
    <t>г. Севастополь</t>
  </si>
  <si>
    <t>Республика Крым</t>
  </si>
  <si>
    <t>Севастополь</t>
  </si>
  <si>
    <t>Крым</t>
  </si>
  <si>
    <t>RU92</t>
  </si>
  <si>
    <t>RU82</t>
  </si>
  <si>
    <t>Тип муниципального образования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</si>
  <si>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</si>
  <si>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</si>
  <si>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</si>
  <si>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</si>
  <si>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</si>
  <si>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</si>
  <si>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</si>
  <si>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</si>
  <si>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</si>
  <si>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</si>
  <si>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</si>
  <si>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MONTH_LIST</t>
  </si>
  <si>
    <t>I полугодие</t>
  </si>
  <si>
    <t>Период</t>
  </si>
  <si>
    <t>RST_ORG_ID</t>
  </si>
  <si>
    <t>L4</t>
  </si>
  <si>
    <t>ADD_LIST_ORG_RANGE</t>
  </si>
  <si>
    <t>Показывать настройки проверки при сохранении</t>
  </si>
  <si>
    <t>Опилки</t>
  </si>
  <si>
    <t>Торф</t>
  </si>
  <si>
    <t>Сланцы</t>
  </si>
  <si>
    <t>Печное бытовое топливо</t>
  </si>
  <si>
    <t>Электроэнергия</t>
  </si>
  <si>
    <t>Прочие виды топлива</t>
  </si>
  <si>
    <t>5.1.1</t>
  </si>
  <si>
    <t>5.1.2</t>
  </si>
  <si>
    <t>XML_PLAN1X_HEAT_LIST_ORG_TAG_NAMES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</si>
  <si>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</si>
  <si>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</si>
  <si>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</si>
  <si>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</si>
  <si>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</si>
  <si>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RU22</t>
  </si>
  <si>
    <t>RU28</t>
  </si>
  <si>
    <t>RU29</t>
  </si>
  <si>
    <t>RU30</t>
  </si>
  <si>
    <t>RU31</t>
  </si>
  <si>
    <t>RU32</t>
  </si>
  <si>
    <t>RU33</t>
  </si>
  <si>
    <t>RU34</t>
  </si>
  <si>
    <t>RU35</t>
  </si>
  <si>
    <t>RU36</t>
  </si>
  <si>
    <t>RU77</t>
  </si>
  <si>
    <t>Москва</t>
  </si>
  <si>
    <t>RU00</t>
  </si>
  <si>
    <t>RU78</t>
  </si>
  <si>
    <t>Cанкт-Петербург</t>
  </si>
  <si>
    <t>RU79</t>
  </si>
  <si>
    <t>RU75</t>
  </si>
  <si>
    <t>RU37</t>
  </si>
  <si>
    <t>RU38</t>
  </si>
  <si>
    <t>RU07</t>
  </si>
  <si>
    <t>Республика Кабардино-Балкария</t>
  </si>
  <si>
    <t>RU39</t>
  </si>
  <si>
    <t>RU40</t>
  </si>
  <si>
    <t>RU41</t>
  </si>
  <si>
    <t>RU09</t>
  </si>
  <si>
    <t>Республика Карачаево-Черкессия</t>
  </si>
  <si>
    <t>RU42</t>
  </si>
  <si>
    <t>RU43</t>
  </si>
  <si>
    <t>RU44</t>
  </si>
  <si>
    <t>RU23</t>
  </si>
  <si>
    <t>RU24</t>
  </si>
  <si>
    <t>RU45</t>
  </si>
  <si>
    <t>RU46</t>
  </si>
  <si>
    <t>RU47</t>
  </si>
  <si>
    <t>RU48</t>
  </si>
  <si>
    <t>RU49</t>
  </si>
  <si>
    <t>RU50</t>
  </si>
  <si>
    <t>RU51</t>
  </si>
  <si>
    <t>RU83</t>
  </si>
  <si>
    <t>RU52</t>
  </si>
  <si>
    <t>RU53</t>
  </si>
  <si>
    <t>RU54</t>
  </si>
  <si>
    <t>RU55</t>
  </si>
  <si>
    <t>RU56</t>
  </si>
  <si>
    <t>RU57</t>
  </si>
  <si>
    <t>RU58</t>
  </si>
  <si>
    <t>RU59</t>
  </si>
  <si>
    <t>RU25</t>
  </si>
  <si>
    <t>RU60</t>
  </si>
  <si>
    <t>RU01</t>
  </si>
  <si>
    <t>RU04</t>
  </si>
  <si>
    <t>RU02</t>
  </si>
  <si>
    <t>RU03</t>
  </si>
  <si>
    <t>RU05</t>
  </si>
  <si>
    <t>RU06</t>
  </si>
  <si>
    <t>RU08</t>
  </si>
  <si>
    <t>RU10</t>
  </si>
  <si>
    <t>RU11</t>
  </si>
  <si>
    <t>RU12</t>
  </si>
  <si>
    <t>RU13</t>
  </si>
  <si>
    <t>RU14</t>
  </si>
  <si>
    <t>RU15</t>
  </si>
  <si>
    <t>Республика Северная Осетия (Алания)</t>
  </si>
  <si>
    <t>RU16</t>
  </si>
  <si>
    <t>RU17</t>
  </si>
  <si>
    <t>Республика Тыва (Тува)</t>
  </si>
  <si>
    <t>RU19</t>
  </si>
  <si>
    <t>RU61</t>
  </si>
  <si>
    <t>RU62</t>
  </si>
  <si>
    <t>RU63</t>
  </si>
  <si>
    <t>RU64</t>
  </si>
  <si>
    <t>RU65</t>
  </si>
  <si>
    <t>RU66</t>
  </si>
  <si>
    <t>RU67</t>
  </si>
  <si>
    <t>RU26</t>
  </si>
  <si>
    <t>RU68</t>
  </si>
  <si>
    <t>RU69</t>
  </si>
  <si>
    <t>RU70</t>
  </si>
  <si>
    <t>RU71</t>
  </si>
  <si>
    <t>RU72</t>
  </si>
  <si>
    <t>RU18</t>
  </si>
  <si>
    <t>Республика Удмуртия</t>
  </si>
  <si>
    <t>RU73</t>
  </si>
  <si>
    <t>RU27</t>
  </si>
  <si>
    <t>RU86</t>
  </si>
  <si>
    <t>RU74</t>
  </si>
  <si>
    <t>RU20</t>
  </si>
  <si>
    <t>Республика Чечня</t>
  </si>
  <si>
    <t>RU21</t>
  </si>
  <si>
    <t>Республика Чувашия</t>
  </si>
  <si>
    <t>RU87</t>
  </si>
  <si>
    <t>RU89</t>
  </si>
  <si>
    <t>RU76</t>
  </si>
  <si>
    <t>7.2</t>
  </si>
  <si>
    <t>8.1</t>
  </si>
  <si>
    <t>9</t>
  </si>
  <si>
    <t>Ямало-Ненецкий автономный округ</t>
  </si>
  <si>
    <t>Ярославская область</t>
  </si>
  <si>
    <t>4.1.2</t>
  </si>
  <si>
    <t>5.3.1</t>
  </si>
  <si>
    <t>5.3.2</t>
  </si>
  <si>
    <t>7.1.1</t>
  </si>
  <si>
    <t>7.1.2</t>
  </si>
  <si>
    <t>7.3.1</t>
  </si>
  <si>
    <t>7.3.2</t>
  </si>
  <si>
    <t>6.1.1</t>
  </si>
  <si>
    <t>6.1.2</t>
  </si>
  <si>
    <t>6.3.2</t>
  </si>
  <si>
    <t>10.1</t>
  </si>
  <si>
    <t>10.2</t>
  </si>
  <si>
    <t>О</t>
  </si>
  <si>
    <t>Выберите шаблон из списка файлов указанной папки</t>
  </si>
  <si>
    <t>Инструкция по своду данных</t>
  </si>
  <si>
    <t>1) Укажите в ячейке «C8» путь к папке, в которой находится добавляемый файл</t>
  </si>
  <si>
    <t>1.3.1</t>
  </si>
  <si>
    <t xml:space="preserve"> </t>
  </si>
  <si>
    <t>1.1.1</t>
  </si>
  <si>
    <t>1.1.2</t>
  </si>
  <si>
    <t>NOMER</t>
  </si>
  <si>
    <t>INN</t>
  </si>
  <si>
    <t>KPP</t>
  </si>
  <si>
    <t>ORG</t>
  </si>
  <si>
    <t>FIL</t>
  </si>
  <si>
    <t>VDET</t>
  </si>
  <si>
    <t>NDS</t>
  </si>
  <si>
    <t>L1</t>
  </si>
  <si>
    <t>L2</t>
  </si>
  <si>
    <t>L3</t>
  </si>
  <si>
    <t>SAX_PARSER_FEATURE</t>
  </si>
  <si>
    <t>YEAR_LIST</t>
  </si>
  <si>
    <t xml:space="preserve"> - ссылки и автозаполняемые поля</t>
  </si>
  <si>
    <t xml:space="preserve"> - с формулами и константами</t>
  </si>
  <si>
    <t>NO</t>
  </si>
  <si>
    <t>VALIDATION_SETTINGS</t>
  </si>
  <si>
    <t>YES</t>
  </si>
  <si>
    <t>Объём топлива, транспортируемого в транзитном потоке</t>
  </si>
  <si>
    <t>МВт</t>
  </si>
  <si>
    <t>Единица измерения</t>
  </si>
  <si>
    <t>Газовый конденсат</t>
  </si>
  <si>
    <t>Январь</t>
  </si>
  <si>
    <t>3) В ячейке «C10» выберите из предложенного списка имя файла</t>
  </si>
  <si>
    <t>Примечания</t>
  </si>
  <si>
    <t>Варианты ответа:</t>
  </si>
  <si>
    <t>A</t>
  </si>
  <si>
    <t>1.2.2</t>
  </si>
  <si>
    <t>6.2</t>
  </si>
  <si>
    <t>2.1</t>
  </si>
  <si>
    <t>2.2</t>
  </si>
  <si>
    <t>6.3.1</t>
  </si>
  <si>
    <t>2.3</t>
  </si>
  <si>
    <t>Уголь</t>
  </si>
  <si>
    <t>Газ лимитный</t>
  </si>
  <si>
    <t>Газ сверхлимитный</t>
  </si>
  <si>
    <t>Газ коммерческий</t>
  </si>
  <si>
    <t>Газ сжиженный</t>
  </si>
  <si>
    <t>Мазут</t>
  </si>
  <si>
    <t>Нефть</t>
  </si>
  <si>
    <t>Дизельное топливо</t>
  </si>
  <si>
    <t>Дрова</t>
  </si>
  <si>
    <t xml:space="preserve">   </t>
  </si>
  <si>
    <t>Пеллеты</t>
  </si>
  <si>
    <t>Переводной коэффициент</t>
  </si>
  <si>
    <t>тнт</t>
  </si>
  <si>
    <t>Перейти к разделу</t>
  </si>
  <si>
    <t>Нет доступных обновлений, версия отчёта актуальна</t>
  </si>
  <si>
    <t>DNS</t>
  </si>
  <si>
    <t>Если в предложенном Вам списке необходимая организация, МР/МО отсутствуют, обновите реестры с помощью кнопок на листе "Список организаций"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</si>
  <si>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Использовать прокси-сервер для запроса обновлений</t>
  </si>
  <si>
    <t>Адрес прокси-сервера</t>
  </si>
  <si>
    <t>Порт</t>
  </si>
  <si>
    <t>Адрес сервера ЕИАС для запроса данных:</t>
  </si>
  <si>
    <t>HEAT_VD_COMPONENTS</t>
  </si>
  <si>
    <t>Производство</t>
  </si>
  <si>
    <t>Сбыт</t>
  </si>
  <si>
    <t>HEAT_PRODUCTION_TYPE_LIST</t>
  </si>
  <si>
    <t>некомбинированное</t>
  </si>
  <si>
    <t>комбинированное, более 25 МВт</t>
  </si>
  <si>
    <t>комбинированное, менее 25 МВт</t>
  </si>
  <si>
    <t>NOMER_NAME</t>
  </si>
  <si>
    <t>FIL_NAME</t>
  </si>
  <si>
    <t>NOMER2_NAME</t>
  </si>
  <si>
    <t>NMOB_NAME</t>
  </si>
  <si>
    <t>DET_NAME</t>
  </si>
  <si>
    <t>L_ADDRESS_MR</t>
  </si>
  <si>
    <t>L_ADDRESS_MO</t>
  </si>
  <si>
    <t>L_ADDRESS_OKTMO</t>
  </si>
  <si>
    <t>L_ADDRESS_LOCATION</t>
  </si>
  <si>
    <t>L_ADDRESS_LOC_OKTMO</t>
  </si>
  <si>
    <t>L_ADDRESS_STREET</t>
  </si>
  <si>
    <t>L_ADDRESS_BUILDING</t>
  </si>
  <si>
    <t>DET2_NAME</t>
  </si>
  <si>
    <t>LOCATION_NAME</t>
  </si>
  <si>
    <t>LOCATION_OKTMO_NAME</t>
  </si>
  <si>
    <t>L_SERVICE_PRODUCTION</t>
  </si>
  <si>
    <t>L_SERVICE_TRANSMISSION</t>
  </si>
  <si>
    <t>XML_PLAN1X_HEAT_LIST_SRC_TAG_NAMES</t>
  </si>
  <si>
    <t>L_SERVICE_SALE</t>
  </si>
  <si>
    <t>Вид(-ы) теплоносителя(-ей)</t>
  </si>
  <si>
    <t>Вид(-ы) деятельности организации</t>
  </si>
  <si>
    <t>Объекты организации</t>
  </si>
  <si>
    <t>Комментарии</t>
  </si>
  <si>
    <t>Добавить объект</t>
  </si>
  <si>
    <t>0</t>
  </si>
  <si>
    <t>Наименование объекта</t>
  </si>
  <si>
    <t>Тип объекта</t>
  </si>
  <si>
    <t>Адрес объекта</t>
  </si>
  <si>
    <t>Населённый пункт</t>
  </si>
  <si>
    <t>улица, проезд, проспект, переулок и т.п.</t>
  </si>
  <si>
    <t>дом, корпус, строение</t>
  </si>
  <si>
    <t>Виды деятельности</t>
  </si>
  <si>
    <t>тыс.куб.м</t>
  </si>
  <si>
    <t>Организация</t>
  </si>
  <si>
    <t>L_PR_IC</t>
  </si>
  <si>
    <t>L_PR_CL</t>
  </si>
  <si>
    <t>L_TR_IC</t>
  </si>
  <si>
    <t>L_TR_CL</t>
  </si>
  <si>
    <t>L_SL_IC</t>
  </si>
  <si>
    <t>L_SL_CL</t>
  </si>
  <si>
    <t>NUMBER</t>
  </si>
  <si>
    <t>LIST_SRC_ADD_RANGE</t>
  </si>
  <si>
    <t>LIST_SRC_ADD_OBJECT_RANGE</t>
  </si>
  <si>
    <t>Количество объектов</t>
  </si>
  <si>
    <t>Территория оказания услуг</t>
  </si>
  <si>
    <t>REGION_NAME</t>
  </si>
  <si>
    <t>OKTMR_NAME</t>
  </si>
  <si>
    <t>VDET_NAME_LIST</t>
  </si>
  <si>
    <t>VDET_FULL_NAME_LIST</t>
  </si>
  <si>
    <t>ORG_START_DATE</t>
  </si>
  <si>
    <t>ORG_END_DATE</t>
  </si>
  <si>
    <t>VDET_START_DATE</t>
  </si>
  <si>
    <t>VDET_END_DATE</t>
  </si>
  <si>
    <t>PERIOD</t>
  </si>
  <si>
    <t>ATH_SCHEME</t>
  </si>
  <si>
    <t>RETAIN_PASSWORD</t>
  </si>
  <si>
    <t>8.2</t>
  </si>
  <si>
    <t>Контактные данные</t>
  </si>
  <si>
    <t>Субъект РФ</t>
  </si>
  <si>
    <t>Региональный орган исполнительной власти в области тарифного регулирования</t>
  </si>
  <si>
    <t>Полное название</t>
  </si>
  <si>
    <t>(код) телефон приёмной</t>
  </si>
  <si>
    <t>(код) факс приёмной</t>
  </si>
  <si>
    <t>Фамилия Имя Отчество</t>
  </si>
  <si>
    <t>Руководитель</t>
  </si>
  <si>
    <r>
      <t xml:space="preserve">Цена натурального топлива </t>
    </r>
    <r>
      <rPr>
        <sz val="8"/>
        <color indexed="10"/>
        <rFont val="Tahoma"/>
        <family val="2"/>
        <charset val="204"/>
      </rPr>
      <t>без учёта транспортировки</t>
    </r>
    <r>
      <rPr>
        <sz val="8"/>
        <rFont val="Tahoma"/>
        <family val="2"/>
        <charset val="204"/>
      </rPr>
      <t xml:space="preserve"> (руб./ед.изм.)</t>
    </r>
  </si>
  <si>
    <r>
      <t xml:space="preserve">Цена натурального топлива </t>
    </r>
    <r>
      <rPr>
        <sz val="8"/>
        <color indexed="10"/>
        <rFont val="Tahoma"/>
        <family val="2"/>
        <charset val="204"/>
      </rPr>
      <t>с учётом транспортировки</t>
    </r>
    <r>
      <rPr>
        <sz val="8"/>
        <rFont val="Tahoma"/>
        <family val="2"/>
        <charset val="204"/>
      </rPr>
      <t xml:space="preserve"> (руб./ед.изм.)</t>
    </r>
  </si>
  <si>
    <r>
      <t xml:space="preserve">Цена условного топлива </t>
    </r>
    <r>
      <rPr>
        <sz val="8"/>
        <color indexed="10"/>
        <rFont val="Tahoma"/>
        <family val="2"/>
        <charset val="204"/>
      </rPr>
      <t>с учётом транспортировки</t>
    </r>
    <r>
      <rPr>
        <sz val="8"/>
        <rFont val="Tahoma"/>
        <family val="2"/>
        <charset val="204"/>
      </rPr>
      <t xml:space="preserve"> (руб./тут)</t>
    </r>
  </si>
  <si>
    <t>Объём условного топлива, всего (тут)</t>
  </si>
  <si>
    <t>Затраты на топливо, всего (тыс.руб.)</t>
  </si>
  <si>
    <t>Топливо, транспортируемое по сетям, магистралям (трубопроводам)</t>
  </si>
  <si>
    <t>Топливо, транспортируемое по дорогам (авто, ж/д), а также прочие виды транспортировки</t>
  </si>
  <si>
    <t>Транспортировка топлива автоперевозками</t>
  </si>
  <si>
    <t>Тариф (цена за единицу) (руб./ед.изм.)</t>
  </si>
  <si>
    <t>Затраты (тыс.руб.)</t>
  </si>
  <si>
    <t>Транспортировка топлива ж/д перевозками</t>
  </si>
  <si>
    <t>Транспортировка топлива иными видами перевозок</t>
  </si>
  <si>
    <t>Затраты, всего (тыс.руб.)</t>
  </si>
  <si>
    <t>Тариф на энергию / заявленную мощность (руб./кВт*ч / руб./кВт*мес)</t>
  </si>
  <si>
    <t>МО / Организация / Филиал / Кол-во объектов</t>
  </si>
  <si>
    <t>12 месяцев</t>
  </si>
  <si>
    <t>9 месяцев</t>
  </si>
  <si>
    <t>I квартал</t>
  </si>
  <si>
    <t>Газ природный</t>
  </si>
  <si>
    <t>Энергия</t>
  </si>
  <si>
    <t>Заявленная мощность</t>
  </si>
  <si>
    <t>Вид топлива</t>
  </si>
  <si>
    <t>Марка топлива</t>
  </si>
  <si>
    <t>Средний тариф транзитной транспортировки (руб./тыс.куб.м)</t>
  </si>
  <si>
    <t>М-40</t>
  </si>
  <si>
    <t>М-100</t>
  </si>
  <si>
    <t>М-200</t>
  </si>
  <si>
    <t>мазут марки "Т"</t>
  </si>
  <si>
    <t>2) Нажмите кнопку «Выгрузить данные из папки»</t>
  </si>
  <si>
    <t>2) Нажмите кнопку «Сформировать список файлов папки»</t>
  </si>
  <si>
    <t>4) Нажмите кнопку «Добавить данные из файла»</t>
  </si>
  <si>
    <t>Свод отчётов от организаций</t>
  </si>
  <si>
    <t>Для того чтобы добавить в отчёт данные из других файлов:</t>
  </si>
  <si>
    <t>1) Поместите отчёты, данные из которых необходимо добавить, в одну папку. Наименование этой папки необходимо указать в ячейке «C8»: либо вручную, либо с помощью кнопки «Обзор папок…»</t>
  </si>
  <si>
    <t>Для того чтобы добавить в отчёт данные из одного файла:</t>
  </si>
  <si>
    <t>При запуске функции «Выгрузить данные из всех файлов данной папки» появляется окно «Замена совпадений» с вопросом: «При полном совпадении реквизитов организаций из обрабатываемого отчёта с реквизитами организаций уже присутствующими в данном отчёте, перегружать данные об организациях в данный отчёт?».</t>
  </si>
  <si>
    <t>-         «Всегда заменять» - при совпадении реквизитов данные организаций будут заменяться данными из добавляемого отчёта без подтверждений</t>
  </si>
  <si>
    <t>-         «Спрашивать о замене» - при совпадении реквизитов данные организаций будут заменяться данными из добавляемого отчёта, только если вы подтвердите это в окне «Замена совпадений»</t>
  </si>
  <si>
    <t>-         «Пропускать» - при совпадении реквизитов данные организаций не будут заменяться данными из добавляемого отчёта</t>
  </si>
  <si>
    <t>Лист  «Результаты загрузки» - лист для отображения результатов (ошибок и предупреждений) при переносе данных из других отчётов данного региона.</t>
  </si>
  <si>
    <r>
      <t>Файл</t>
    </r>
    <r>
      <rPr>
        <sz val="9"/>
        <rFont val="Tahoma"/>
        <family val="2"/>
        <charset val="204"/>
      </rPr>
      <t xml:space="preserve"> (для просмотра щелкните по гиперссылке)</t>
    </r>
  </si>
  <si>
    <t>1.3.2</t>
  </si>
  <si>
    <t>Показатели</t>
  </si>
  <si>
    <t>тыс.кВт*час</t>
  </si>
  <si>
    <t>Объём натурального топлива, всего</t>
  </si>
  <si>
    <t>Объём топлива</t>
  </si>
  <si>
    <t>Объём энергии / заявленной мощности</t>
  </si>
  <si>
    <t>PROTECT_MARKER</t>
  </si>
  <si>
    <t>Перечень объектов организаций, оказывающих услуги теплоснабжения</t>
  </si>
  <si>
    <t>Перечень организаций, оказывающих услуги теплоснабжения</t>
  </si>
  <si>
    <t>Уголь антрацит</t>
  </si>
  <si>
    <t>Уголь бурый</t>
  </si>
  <si>
    <t>Уголь газовый</t>
  </si>
  <si>
    <t>Уголь длиннопламенный</t>
  </si>
  <si>
    <t>Уголь жирный</t>
  </si>
  <si>
    <t>Уголь коксовый</t>
  </si>
  <si>
    <t>Уголь отощённо-спекающийся</t>
  </si>
  <si>
    <t>Уголь тощий</t>
  </si>
  <si>
    <t>Включить в расчёт</t>
  </si>
  <si>
    <t>ORDER_BY</t>
  </si>
  <si>
    <t>MO</t>
  </si>
  <si>
    <t>TBD</t>
  </si>
  <si>
    <t>Цена топлива (руб. / ед.изм.)</t>
  </si>
  <si>
    <t>Объём (ед. изм.)</t>
  </si>
  <si>
    <t>Затраты на топливо (тыс.руб.)</t>
  </si>
  <si>
    <t>FUEL</t>
  </si>
  <si>
    <t>PRICE</t>
  </si>
  <si>
    <t>AMOUNT</t>
  </si>
  <si>
    <t>COSTS</t>
  </si>
  <si>
    <t>STATUS</t>
  </si>
  <si>
    <t>FUEL_COMMENTS_Q4</t>
  </si>
  <si>
    <t>FUEL_COMMENTS_Q3</t>
  </si>
  <si>
    <t>FUEL_COMMENTS_Q2</t>
  </si>
  <si>
    <t>FUEL_COMMENTS_Q1</t>
  </si>
  <si>
    <t>N</t>
  </si>
  <si>
    <t>XML_W1X_TOPL_ORG_TAG_NAMES</t>
  </si>
  <si>
    <t>MR</t>
  </si>
  <si>
    <t>OKTMO</t>
  </si>
  <si>
    <t>XML_W1X_TOPL_COMS_TAG_NAMES</t>
  </si>
  <si>
    <t>XML_W1X_TOPL_FUEL_TAG_NAMES</t>
  </si>
  <si>
    <t>L1_2_1</t>
  </si>
  <si>
    <t>L1_2_2</t>
  </si>
  <si>
    <t>L1_3_1</t>
  </si>
  <si>
    <t>L1_3_2</t>
  </si>
  <si>
    <t>XML_PLAN1X_AGGREGATE_LIST_TAG_NAMES</t>
  </si>
  <si>
    <t>TRANSFER_AGENTS</t>
  </si>
  <si>
    <t>NAME</t>
  </si>
  <si>
    <t>POSITION</t>
  </si>
  <si>
    <t>PHONE</t>
  </si>
  <si>
    <t>EMAIL</t>
  </si>
  <si>
    <t>XML_W1X_TOPL_SRC_TAG_NAMES</t>
  </si>
  <si>
    <t>XML_PLAN1X_SUBSIDIARY_LIST_TAG_NAMES</t>
  </si>
  <si>
    <t>Установленная мощность, Гкал/час</t>
  </si>
  <si>
    <t>Подключенная нагрузка, Гкал/час</t>
  </si>
  <si>
    <t>FUEL_DATA_ADD_RANGE</t>
  </si>
  <si>
    <t>SUM</t>
  </si>
  <si>
    <t>FUEL_DATA_GAS_RANGE</t>
  </si>
  <si>
    <t>FUEL_DATA_GENERIC_RANGE</t>
  </si>
  <si>
    <t>FUEL_DATA_EE_RANGE</t>
  </si>
  <si>
    <t>FUEL_DATA_EMPTY_RANGE</t>
  </si>
  <si>
    <t>CRITERIA</t>
  </si>
  <si>
    <t>ACTI</t>
  </si>
  <si>
    <t>SUM.Q4</t>
  </si>
  <si>
    <t>SUM.Q3</t>
  </si>
  <si>
    <t>SUM.Q2</t>
  </si>
  <si>
    <t>SUM.Q1</t>
  </si>
  <si>
    <t>Уголь слабоспекающийся</t>
  </si>
  <si>
    <t>Уголь древесный</t>
  </si>
  <si>
    <t>Газ доменный</t>
  </si>
  <si>
    <t>Газ коксовый</t>
  </si>
  <si>
    <t>Газ нефтяной (попутный)</t>
  </si>
  <si>
    <t>Газ сухой отбензиненный</t>
  </si>
  <si>
    <t>Ф-5</t>
  </si>
  <si>
    <t>Ф-12</t>
  </si>
  <si>
    <t>Способ доставки топлива</t>
  </si>
  <si>
    <t>Примечание</t>
  </si>
  <si>
    <t>Добавить поставку</t>
  </si>
  <si>
    <t>Плечо доставки, км</t>
  </si>
  <si>
    <t>Поставщик продукции</t>
  </si>
  <si>
    <t>Наименование</t>
  </si>
  <si>
    <t>Юридический адрес</t>
  </si>
  <si>
    <t>MASUT_GRADE_LIST</t>
  </si>
  <si>
    <t>Грузополучатель продукции</t>
  </si>
  <si>
    <t>Дата отгрузки продукции</t>
  </si>
  <si>
    <t>Станция / место отправления продукции</t>
  </si>
  <si>
    <t>Станция / место поставки продукции</t>
  </si>
  <si>
    <t>TAX</t>
  </si>
  <si>
    <t>Номер</t>
  </si>
  <si>
    <t>Дата заключения</t>
  </si>
  <si>
    <t>Контракт / договор, в соответствии с которым осуществлялась отгрузка товара</t>
  </si>
  <si>
    <t>Дополнительное соглашение, спецификация либо иное приложение к контракту / договору, в соответствии с которым осуществлялась отгрузка товара</t>
  </si>
  <si>
    <t>EXW (Ex Works / Франко завод)</t>
  </si>
  <si>
    <t>FCA (Free Carrier / Франко перевозчик)</t>
  </si>
  <si>
    <t>CPT (Carriage Paid to / Перевозка оплачена до)</t>
  </si>
  <si>
    <t>CIP (Carriage and Insurance Paid to / Перевозка и страхование оплачены до)</t>
  </si>
  <si>
    <t>DAT (Delivered at Terminal / Поставка на терминале)</t>
  </si>
  <si>
    <t>DAP (Delivered at Place / Поставка в месте назначения)</t>
  </si>
  <si>
    <t>DDP (Delivered Duty Paid / Поставка с оплатой пошлин)</t>
  </si>
  <si>
    <t>INCOTERMS_2010_TERMS</t>
  </si>
  <si>
    <t>Условие поставки продукции в соответствии с Инкотермс 2010</t>
  </si>
  <si>
    <t>FUEL_SUPPLY_ADD_ORG_RANGE</t>
  </si>
  <si>
    <t>FUEL_SUPPLY_ADD_SUPPLY_RANGE</t>
  </si>
  <si>
    <t>Транспортные расходы (руб./ед.изм.)</t>
  </si>
  <si>
    <t>Объём отгрузки продукции (ед.изм.)</t>
  </si>
  <si>
    <t>Затраты на продукцию, всего (тыс.руб.)</t>
  </si>
  <si>
    <t>L_STUB_1</t>
  </si>
  <si>
    <t>L_STUB_2</t>
  </si>
  <si>
    <t>L_STUB_3</t>
  </si>
  <si>
    <t>L_STUB_4</t>
  </si>
  <si>
    <t>L_STUB_5</t>
  </si>
  <si>
    <t>L_STUB_6</t>
  </si>
  <si>
    <t>DPR_NAME</t>
  </si>
  <si>
    <t>L_STUB_7</t>
  </si>
  <si>
    <t>L_STUB_8</t>
  </si>
  <si>
    <t>L_STUB_9</t>
  </si>
  <si>
    <t>L_STUB_10</t>
  </si>
  <si>
    <t>L_STUB_11</t>
  </si>
  <si>
    <t>L_STUB_12</t>
  </si>
  <si>
    <t>L_STUB_13</t>
  </si>
  <si>
    <t>L_STUB_14</t>
  </si>
  <si>
    <t>L_STUB_15</t>
  </si>
  <si>
    <t>L_STUB_16</t>
  </si>
  <si>
    <t>L_STUB_17</t>
  </si>
  <si>
    <t>L8_2</t>
  </si>
  <si>
    <t>L_STUB_18</t>
  </si>
  <si>
    <t>L_STUB_19</t>
  </si>
  <si>
    <t>L_STUB_20</t>
  </si>
  <si>
    <t>L_STUB_21</t>
  </si>
  <si>
    <t>L_STUB_22</t>
  </si>
  <si>
    <t>L_STUB_23</t>
  </si>
  <si>
    <t>L_STUB_24</t>
  </si>
  <si>
    <t>L_STUB_25</t>
  </si>
  <si>
    <t>L_STUB_26</t>
  </si>
  <si>
    <t>L_STUB_27</t>
  </si>
  <si>
    <t>L_STUB_28</t>
  </si>
  <si>
    <t>L_STUB_29</t>
  </si>
  <si>
    <t>L_STUB_30</t>
  </si>
  <si>
    <t>L_STUB_31</t>
  </si>
  <si>
    <t>L_STUB_32</t>
  </si>
  <si>
    <t>L_STUB_33</t>
  </si>
  <si>
    <t>L_STUB_34</t>
  </si>
  <si>
    <t>L_STUB_35</t>
  </si>
  <si>
    <t>L_STUB_36</t>
  </si>
  <si>
    <t>L_STUB_37</t>
  </si>
  <si>
    <t>L_STUB_38</t>
  </si>
  <si>
    <t>L_STUB_39</t>
  </si>
  <si>
    <t>L_STUB_40</t>
  </si>
  <si>
    <t>L_STUB_41</t>
  </si>
  <si>
    <t>L_STUB_42</t>
  </si>
  <si>
    <t>L_STUB_43</t>
  </si>
  <si>
    <t>L_STUB_44</t>
  </si>
  <si>
    <t>L_STUB_45</t>
  </si>
  <si>
    <t>L_STUB_46</t>
  </si>
  <si>
    <t>L_STUB_47</t>
  </si>
  <si>
    <t>L_STUB_48</t>
  </si>
  <si>
    <t>L_STUB_49</t>
  </si>
  <si>
    <t>L_STUB_50</t>
  </si>
  <si>
    <t>L_STUB_51</t>
  </si>
  <si>
    <t>L_STUB_52</t>
  </si>
  <si>
    <t>L_STUB_53</t>
  </si>
  <si>
    <t>L_STUB_54</t>
  </si>
  <si>
    <t>L_STUB_55</t>
  </si>
  <si>
    <t>L_STUB_56</t>
  </si>
  <si>
    <t>L_STUB_57</t>
  </si>
  <si>
    <t>L_STUB_58</t>
  </si>
  <si>
    <t>L_STUB_59</t>
  </si>
  <si>
    <t>L_STUB_60</t>
  </si>
  <si>
    <t>L_STUB_61</t>
  </si>
  <si>
    <t>L_STUB_62</t>
  </si>
  <si>
    <t>L_STUB_63</t>
  </si>
  <si>
    <t>L_STUB_64</t>
  </si>
  <si>
    <t>L1_1_1</t>
  </si>
  <si>
    <t>L1_1_2</t>
  </si>
  <si>
    <t>L2_1</t>
  </si>
  <si>
    <t>L2_2</t>
  </si>
  <si>
    <t>L2_3</t>
  </si>
  <si>
    <t>L3_1</t>
  </si>
  <si>
    <t>L3_2</t>
  </si>
  <si>
    <t>L4_1_1</t>
  </si>
  <si>
    <t>L4_1_2</t>
  </si>
  <si>
    <t>L4_2</t>
  </si>
  <si>
    <t>L5_1_1</t>
  </si>
  <si>
    <t>L5_1_2</t>
  </si>
  <si>
    <t>L5_2</t>
  </si>
  <si>
    <t>L5_3_1</t>
  </si>
  <si>
    <t>L5_3_2</t>
  </si>
  <si>
    <t>L6_1_1</t>
  </si>
  <si>
    <t>L6_1_2</t>
  </si>
  <si>
    <t>L6_2</t>
  </si>
  <si>
    <t>L6_3_1</t>
  </si>
  <si>
    <t>L6_3_2</t>
  </si>
  <si>
    <t>L7_1_1</t>
  </si>
  <si>
    <t>L7_1_2</t>
  </si>
  <si>
    <t>L7_2</t>
  </si>
  <si>
    <t>L7_3_1</t>
  </si>
  <si>
    <t>L7_3_2</t>
  </si>
  <si>
    <t>L8_1</t>
  </si>
  <si>
    <t>L9</t>
  </si>
  <si>
    <t>L10_1</t>
  </si>
  <si>
    <t>L10_2</t>
  </si>
  <si>
    <t>ODP_NAME</t>
  </si>
  <si>
    <t>VTOP2_NAME</t>
  </si>
  <si>
    <t>VTOP_NAME</t>
  </si>
  <si>
    <t>L_OBJECT_NAME</t>
  </si>
  <si>
    <t>L_OBJECT_TYPE</t>
  </si>
  <si>
    <t>L_BASE_SERVICE_1</t>
  </si>
  <si>
    <t>L_BASE_SERVICE_2</t>
  </si>
  <si>
    <t>L_BASE_SERVICE_3</t>
  </si>
  <si>
    <t>L_SERVICE_AREA_MR</t>
  </si>
  <si>
    <t>L_SERVICE_AREA_MO</t>
  </si>
  <si>
    <t>L_SERVICE_AREA_OKTMO</t>
  </si>
  <si>
    <t>L_SERVICE_AREA_LOCATION</t>
  </si>
  <si>
    <t>L_SERVICE_AREA_LOC_OKTMO</t>
  </si>
  <si>
    <t>L_COMMENTS</t>
  </si>
  <si>
    <t>L_TAX</t>
  </si>
  <si>
    <t>L_FUEL_TYPE</t>
  </si>
  <si>
    <t>L_FUEL_GRADE</t>
  </si>
  <si>
    <t>L_SUPPLY_EXISTENCE</t>
  </si>
  <si>
    <t>L_SUPPLIER_NAME</t>
  </si>
  <si>
    <t>L_SUPPLIER_INN</t>
  </si>
  <si>
    <t>L_SUPPLIER_KPP</t>
  </si>
  <si>
    <t>L_SUPPLIER_ADDRESS</t>
  </si>
  <si>
    <t>L_CONSIGNEE_NAME</t>
  </si>
  <si>
    <t>L_CONSIGNEE_INN</t>
  </si>
  <si>
    <t>L_CONSIGNEE_KPP</t>
  </si>
  <si>
    <t>L_CONSIGNEE_ADDRESS</t>
  </si>
  <si>
    <t>L_CONTRACT_NMBR</t>
  </si>
  <si>
    <t>L_CONTRACT_DATE</t>
  </si>
  <si>
    <t>L_EXT_DOCUMENT_NMBR</t>
  </si>
  <si>
    <t>L_EXT_DOCUMENT_DATE</t>
  </si>
  <si>
    <t>L_CONTRACT_BASE</t>
  </si>
  <si>
    <t>L_SHIPMENT_DATE</t>
  </si>
  <si>
    <t>L_DELIVERY_CONDITIONS</t>
  </si>
  <si>
    <t>L_STATION_OF_ORIGIN</t>
  </si>
  <si>
    <t>XML_W1X_TOPL_SUPPLY_TAG_NAMES</t>
  </si>
  <si>
    <t>CMT_Q2</t>
  </si>
  <si>
    <t>CMT_Q1</t>
  </si>
  <si>
    <t>CMT_Q3</t>
  </si>
  <si>
    <t>CMT_Q4</t>
  </si>
  <si>
    <t>PREVIOUS_NMBR</t>
  </si>
  <si>
    <t>L_DELIVERY_STATION</t>
  </si>
  <si>
    <t>L_DELIVERY_SHOULDER</t>
  </si>
  <si>
    <t>L_FUEL_SUPPLY_METHOD</t>
  </si>
  <si>
    <t>L_PRICE_NO_TAX</t>
  </si>
  <si>
    <t>L_TRSP_NO_TAX</t>
  </si>
  <si>
    <t>L_PRICE_NO_TAX_NO_TRSP</t>
  </si>
  <si>
    <t>L_VOLUME</t>
  </si>
  <si>
    <t>UNDEF</t>
  </si>
  <si>
    <t>L_COMMENT</t>
  </si>
  <si>
    <t>XML_W1X_TOPL_TOTAL_COMS_TAG_NAMES</t>
  </si>
  <si>
    <t>FUEL_DATA_NATURAL_GAS_RANGE</t>
  </si>
  <si>
    <t>FUEL_DATA_NATURAL_GAS_PREVIOUS_RANGE</t>
  </si>
  <si>
    <t>FUEL_DATA_GAS_PREVIOUS_RANGE</t>
  </si>
  <si>
    <t>FUEL_DATA_GENERIC_PREVIOUS_RANGE</t>
  </si>
  <si>
    <t>FUEL_DATA_EE_PREVIOUS_RANGE</t>
  </si>
  <si>
    <t>Отчёт заполняется от организации (организаций)</t>
  </si>
  <si>
    <t>URL-ссылка на документ</t>
  </si>
  <si>
    <t>Основание заключения контракта / договора, в соответствии с которым осуществлялась отгрузка товара</t>
  </si>
  <si>
    <t>* Если элементов в списке недостаточно, пожалуйста, обратитесь в службу сопровождения с запросом на добавление необходимых вариантов для расширения перечня, а затем обновите данные с помощью кнопки</t>
  </si>
  <si>
    <t>Счёт-фактура</t>
  </si>
  <si>
    <t>DIC_NAME</t>
  </si>
  <si>
    <t>DIC_VALUE</t>
  </si>
  <si>
    <t>XML_WTQ1X_DICTIONARIES_TAG_NAMES</t>
  </si>
  <si>
    <t>URL-ссылка на закупку</t>
  </si>
  <si>
    <t>L_INVOICE_URL</t>
  </si>
  <si>
    <t>I квартал (01.01 - 31.03)</t>
  </si>
  <si>
    <t>II квартал (01.04 - 30.06)</t>
  </si>
  <si>
    <t>III квартал (01.07 - 30.09)</t>
  </si>
  <si>
    <t>IV квартал (01.10 - 31.12)</t>
  </si>
  <si>
    <t>SUPPLY_FACT</t>
  </si>
  <si>
    <t>использовались запасы прошлых периодов</t>
  </si>
  <si>
    <t>Использовано</t>
  </si>
  <si>
    <t>Остаток на конец периода</t>
  </si>
  <si>
    <t>топливо не использовалось</t>
  </si>
  <si>
    <t>Всего в наличии</t>
  </si>
  <si>
    <t>L_PERIOD</t>
  </si>
  <si>
    <t>L_TOTAL_VLM</t>
  </si>
  <si>
    <t>L_USED_VLM</t>
  </si>
  <si>
    <t>L_REMAIN_VLM</t>
  </si>
  <si>
    <t>Наличие поставок и факт использования топлива в периоде</t>
  </si>
  <si>
    <t>I</t>
  </si>
  <si>
    <t>II</t>
  </si>
  <si>
    <t>III</t>
  </si>
  <si>
    <t>IV</t>
  </si>
  <si>
    <t>L_CONTRACT_URL</t>
  </si>
  <si>
    <t>L_EXT_DOCUMENT_URL</t>
  </si>
  <si>
    <t>L_PURCHASE_URL</t>
  </si>
  <si>
    <t>А (арктическое)</t>
  </si>
  <si>
    <t>З (зимнее)</t>
  </si>
  <si>
    <t>Л (летнее)</t>
  </si>
  <si>
    <t>Е (межсезонное)</t>
  </si>
  <si>
    <t>Организационно-правовая форма</t>
  </si>
  <si>
    <t>OKOPF</t>
  </si>
  <si>
    <t>OKOPF_NAME</t>
  </si>
  <si>
    <t>PREVIOUS NUMBER</t>
  </si>
  <si>
    <t>Наименование (описание) обособленного подразделения</t>
  </si>
  <si>
    <t>XML_PLAN1X_OKOPF_LIST_TAG_NAMES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</si>
  <si>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</si>
  <si>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</si>
  <si>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</si>
  <si>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</si>
  <si>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</si>
  <si>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</si>
  <si>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</si>
  <si>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</si>
  <si>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</si>
  <si>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</si>
  <si>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</si>
  <si>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</si>
  <si>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</si>
  <si>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</si>
  <si>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</si>
  <si>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</si>
  <si>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</si>
  <si>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</si>
  <si>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</si>
  <si>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</si>
  <si>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</si>
  <si>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</si>
  <si>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</si>
  <si>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</si>
  <si>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13 | Сельскохозяйственные потребительские садоводческие кооперативы</t>
  </si>
  <si>
    <t>2 01 14 | Сельскохозяйственные потребительские огороднические кооперативы</t>
  </si>
  <si>
    <t>2 01 15 | Сельскохозяйственные потребительские животноводческие кооперативы</t>
  </si>
  <si>
    <t>2 01 20 | Садоводческие, огороднические или дачные потребительские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</si>
  <si>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</si>
  <si>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</si>
  <si>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</si>
  <si>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</si>
  <si>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</si>
  <si>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</si>
  <si>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</si>
  <si>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</si>
  <si>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</si>
  <si>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</si>
  <si>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</si>
  <si>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</si>
  <si>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</si>
  <si>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</si>
  <si>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</si>
  <si>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</si>
  <si>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</si>
  <si>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</si>
  <si>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</si>
  <si>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</si>
  <si>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</si>
  <si>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17 | Садоводческие, огороднические или дачные некоммерческие партнерства</t>
  </si>
  <si>
    <t>2 06 18 | Ассоциации (союзы) садоводческих, огороднических и дачных некоммерческих объединений</t>
  </si>
  <si>
    <t>2 06 19 | Саморегулируемые организации</t>
  </si>
  <si>
    <t>2 06 20 | Объединения (ассоциации и союзы) благотворительных организаций</t>
  </si>
  <si>
    <t>2 07 01 | Садоводческие, огороднические или дачные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</si>
  <si>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</si>
  <si>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</si>
  <si>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</si>
  <si>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</si>
  <si>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</si>
  <si>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</si>
  <si>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</si>
  <si>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</si>
  <si>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</si>
  <si>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</si>
  <si>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</si>
  <si>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</si>
  <si>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</si>
  <si>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</si>
  <si>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</si>
  <si>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</si>
  <si>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</si>
  <si>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</si>
  <si>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</si>
  <si>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</si>
  <si>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</si>
  <si>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</si>
  <si>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</si>
  <si>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</si>
  <si>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</si>
  <si>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</si>
  <si>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</si>
  <si>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</si>
  <si>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</si>
  <si>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</si>
  <si>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</si>
  <si>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</si>
  <si>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</si>
  <si>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</si>
  <si>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</si>
  <si>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</si>
  <si>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</si>
  <si>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</si>
  <si>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</si>
  <si>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</si>
  <si>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</si>
  <si>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02 | Благотворительные учреждения</t>
  </si>
  <si>
    <t>7 55 05 | Общественные учреждения</t>
  </si>
  <si>
    <t>DIESEL_GRADE_LIST</t>
  </si>
  <si>
    <t>SUPPLY_FUEL_TYPES</t>
  </si>
  <si>
    <t>SUPPLY_FUEL_GRADES</t>
  </si>
  <si>
    <t>FUEL MARKER</t>
  </si>
  <si>
    <t>MST</t>
  </si>
  <si>
    <t>DSL</t>
  </si>
  <si>
    <t>L_NOTE</t>
  </si>
  <si>
    <t>MD5</t>
  </si>
  <si>
    <t>https://eias.ru</t>
  </si>
  <si>
    <t>антрацит</t>
  </si>
  <si>
    <t>бурый</t>
  </si>
  <si>
    <t>газовый</t>
  </si>
  <si>
    <t>длиннопламенный</t>
  </si>
  <si>
    <t>жирный</t>
  </si>
  <si>
    <t>коксовый</t>
  </si>
  <si>
    <t>отощённо-спекающийся</t>
  </si>
  <si>
    <t>слабоспекающийся</t>
  </si>
  <si>
    <t>тощий</t>
  </si>
  <si>
    <t>COAL_GRADE_LIST</t>
  </si>
  <si>
    <t>COA</t>
  </si>
  <si>
    <t>FUEL_SUPPLY_FUEL_NOT_USED_RANGE_QRTR_I</t>
  </si>
  <si>
    <t>FUEL_SUPPLY_FUEL_NOT_USED_RANGE_QRTR_II</t>
  </si>
  <si>
    <t>FUEL_SUPPLY_FUEL_NOT_USED_RANGE_QRTR_III</t>
  </si>
  <si>
    <t>FUEL_SUPPLY_FUEL_NOT_USED_RANGE_QRTR_IV</t>
  </si>
  <si>
    <t>FUEL_SUPPLY_SUPPLY_EXISTS_RANGE_QRTR_I</t>
  </si>
  <si>
    <t>FUEL_SUPPLY_SUPPLY_EXISTS_RANGE_QRTR_II</t>
  </si>
  <si>
    <t>FUEL_SUPPLY_SUPPLY_EXISTS_RANGE_QRTR_III</t>
  </si>
  <si>
    <t>FUEL_SUPPLY_SUPPLY_EXISTS_RANGE_QRTR_IV</t>
  </si>
  <si>
    <t>FUEL_SUPPLY_EXISTING_FUEL_USED_RANGE_QRTR_I</t>
  </si>
  <si>
    <t>FUEL_SUPPLY_EXISTING_FUEL_USED_RANGE_QRTR_II</t>
  </si>
  <si>
    <t>FUEL_SUPPLY_EXISTING_FUEL_USED_RANGE_QRTR_III</t>
  </si>
  <si>
    <t>FUEL_SUPPLY_EXISTING_FUEL_USED_RANGE_QRTR_IV</t>
  </si>
  <si>
    <t>a</t>
  </si>
  <si>
    <t>L_FUEL_BALANCE</t>
  </si>
  <si>
    <t>XML_W1X_TOPL_SUPPLY_PREV_TAG_NAMES</t>
  </si>
  <si>
    <t>XML_W1X_TOPL_LIST_RST_ORG_TAG_NAMES</t>
  </si>
  <si>
    <t>FUEL_COMBO</t>
  </si>
  <si>
    <t>XML_PLAN1X_FUEL_USAGE_TAG_NAMES</t>
  </si>
  <si>
    <t>SESSION_ID</t>
  </si>
  <si>
    <t>NG</t>
  </si>
  <si>
    <t>NGL</t>
  </si>
  <si>
    <t>NGU</t>
  </si>
  <si>
    <t>NGC</t>
  </si>
  <si>
    <t>GBL</t>
  </si>
  <si>
    <t>GCK</t>
  </si>
  <si>
    <t>GOA</t>
  </si>
  <si>
    <t>DSG</t>
  </si>
  <si>
    <t>GCN</t>
  </si>
  <si>
    <t>LNG</t>
  </si>
  <si>
    <t>DSLA</t>
  </si>
  <si>
    <t>DSLW</t>
  </si>
  <si>
    <t>DSLS</t>
  </si>
  <si>
    <t>DSLO</t>
  </si>
  <si>
    <t>MSTM40</t>
  </si>
  <si>
    <t>MSTM100</t>
  </si>
  <si>
    <t>MSTM200</t>
  </si>
  <si>
    <t>MSTT</t>
  </si>
  <si>
    <t>MSTF5</t>
  </si>
  <si>
    <t>MSTF12</t>
  </si>
  <si>
    <t>OIL</t>
  </si>
  <si>
    <t>COAA</t>
  </si>
  <si>
    <t>COAB</t>
  </si>
  <si>
    <t>COAG</t>
  </si>
  <si>
    <t>COALF</t>
  </si>
  <si>
    <t>COAF</t>
  </si>
  <si>
    <t>COAC</t>
  </si>
  <si>
    <t>COASC</t>
  </si>
  <si>
    <t>COAWC</t>
  </si>
  <si>
    <t>COAS</t>
  </si>
  <si>
    <t>ENR</t>
  </si>
  <si>
    <t>PWR</t>
  </si>
  <si>
    <t>CWD</t>
  </si>
  <si>
    <t>WDS</t>
  </si>
  <si>
    <t>PLT</t>
  </si>
  <si>
    <t>SAW</t>
  </si>
  <si>
    <t>PEA</t>
  </si>
  <si>
    <t>SHL</t>
  </si>
  <si>
    <t>STF</t>
  </si>
  <si>
    <t>OTH</t>
  </si>
  <si>
    <t>URL-ссылка на пояснительную записку с подробным описанием почему для организации в принятых тарифных решениях и фактически используются разные виды (марки) топлива</t>
  </si>
  <si>
    <t>L_FUEL_STOCK_PREVIOUS_PERIOD</t>
  </si>
  <si>
    <t>L_FUEL_STOCK_CURRENT_PERIOD</t>
  </si>
  <si>
    <t>FUEL_USAGE_DISBALANCE_URL</t>
  </si>
  <si>
    <t>• На рабочем месте должен быть установлен MS Office 2003 SP3,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</si>
  <si>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Территории</t>
  </si>
  <si>
    <t>OBFUSCATED_PASSWORD</t>
  </si>
  <si>
    <t>Номер закупочной процедуры</t>
  </si>
  <si>
    <t>Идентификационный номер внебиржевого договора, зарегистрированного на АО "СПбМТСБ"</t>
  </si>
  <si>
    <t>Адрес сайта, на котором размещена документация по конкурентным процедурам</t>
  </si>
  <si>
    <t>GUID</t>
  </si>
  <si>
    <t>MIME</t>
  </si>
  <si>
    <t>EXTENSION</t>
  </si>
  <si>
    <t>CREATE_DATE</t>
  </si>
  <si>
    <t>FORCE_ALLOWED</t>
  </si>
  <si>
    <t>XML_FILE_STORE_DATA_1/2/3_TAG_NAMES</t>
  </si>
  <si>
    <t>L_PURCHASE_REG_NUMBER</t>
  </si>
  <si>
    <t>L_SPIMEX_NUMBER</t>
  </si>
  <si>
    <t>L_COMPETITIVE_PROC_DOCS_URL</t>
  </si>
  <si>
    <t>FEDERAL.2020</t>
  </si>
  <si>
    <t>70:75:68:40:38:56:55:58:57:43</t>
  </si>
  <si>
    <t>Дата загрузки в отчёт данных мониторинга "Информация о фактически сложившихся ценах и объёмах потребления топлива по итогам {...} 2020 года": (обновление не выполнялось)</t>
  </si>
  <si>
    <t>XML_FILE_EGR_BY_ORGN_TAG_NAMES</t>
  </si>
  <si>
    <t>OGRN</t>
  </si>
  <si>
    <t>I полугодия</t>
  </si>
  <si>
    <t>• Отчёт предназначен для представления информации о фактически сложившихся ценах и объёмах потребления топлива по итогам I полугодия 2020 года
• Отчёт от региона в целом должен содержать в себе все организации и объекты, осуществляющие производство тепловой энергии в течение 2020 года
• Выбор организаций осуществляется либо по данным мониторинга WARM.TOPL.Qx.2020, либо по данным мониторинга SUMMARY.BALANCE.CALC.TARIFF.WARM.2020YEAR, либо из реестра организаций ФАС России</t>
  </si>
  <si>
    <t>январь</t>
  </si>
  <si>
    <t>февраль</t>
  </si>
  <si>
    <t>март</t>
  </si>
  <si>
    <t>апрель</t>
  </si>
  <si>
    <t>май</t>
  </si>
  <si>
    <t>июнь</t>
  </si>
  <si>
    <t>Цена продукции на базисе контракта / договора (руб./ед.изм.) (включает транспортные расходы и акциз)</t>
  </si>
  <si>
    <t>Соответствие организации критериям, установленным пп. 3, п. 1, ст. 179.5. "Свидетельство о регистрации организации, совершающей операции со средними дистиллятами" НК РФ</t>
  </si>
  <si>
    <t>Наличие у организации свидетельства о регистрации организации, совершающей операции со средними дистиллятами</t>
  </si>
  <si>
    <t>Сумма акциза, всего (тыс.руб.)</t>
  </si>
  <si>
    <t>Акциз на мазут</t>
  </si>
  <si>
    <t>Наличие</t>
  </si>
  <si>
    <r>
      <t>К</t>
    </r>
    <r>
      <rPr>
        <vertAlign val="subscript"/>
        <sz val="8"/>
        <rFont val="Tahoma"/>
        <family val="2"/>
        <charset val="204"/>
      </rPr>
      <t>ДТ_КОМП</t>
    </r>
  </si>
  <si>
    <r>
      <t>Д</t>
    </r>
    <r>
      <rPr>
        <vertAlign val="subscript"/>
        <sz val="8"/>
        <rFont val="Tahoma"/>
        <family val="2"/>
        <charset val="204"/>
      </rPr>
      <t>ДТ</t>
    </r>
  </si>
  <si>
    <r>
      <t>А</t>
    </r>
    <r>
      <rPr>
        <vertAlign val="subscript"/>
        <sz val="8"/>
        <rFont val="Tahoma"/>
        <family val="2"/>
        <charset val="204"/>
      </rPr>
      <t>СДЛ</t>
    </r>
  </si>
  <si>
    <r>
      <t>А</t>
    </r>
    <r>
      <rPr>
        <vertAlign val="subscript"/>
        <sz val="8"/>
        <rFont val="Tahoma"/>
        <family val="2"/>
        <charset val="204"/>
      </rPr>
      <t>ДТ</t>
    </r>
    <r>
      <rPr>
        <sz val="8"/>
        <rFont val="Tahoma"/>
        <family val="2"/>
        <charset val="204"/>
      </rPr>
      <t xml:space="preserve"> + 750</t>
    </r>
  </si>
  <si>
    <t>Демпфирующая надбавка для дизельного топлива</t>
  </si>
  <si>
    <t>Коэффициент</t>
  </si>
  <si>
    <r>
      <t>Ц</t>
    </r>
    <r>
      <rPr>
        <vertAlign val="subscript"/>
        <sz val="8"/>
        <rFont val="Tahoma"/>
        <family val="2"/>
        <charset val="204"/>
      </rPr>
      <t>ДТвр</t>
    </r>
  </si>
  <si>
    <r>
      <t>Ц</t>
    </r>
    <r>
      <rPr>
        <vertAlign val="subscript"/>
        <sz val="8"/>
        <rFont val="Tahoma"/>
        <family val="2"/>
        <charset val="204"/>
      </rPr>
      <t>ДТэксп</t>
    </r>
  </si>
  <si>
    <t>Средняя цена экспортной альтернативы для дизельного топлива класса 5</t>
  </si>
  <si>
    <t>Условное значение средней оптовой цены реализации дизельного топлива класса 5 на территории РФ</t>
  </si>
  <si>
    <t>Цена продукции без учёта транспортных расходов и без учёта акциза (руб./ед.изм.)</t>
  </si>
  <si>
    <t>Ставка акциза на средние дистилляты (руб./тонна)</t>
  </si>
  <si>
    <t>Постоянная часть акциза (руб./тонна)</t>
  </si>
  <si>
    <r>
      <t>А</t>
    </r>
    <r>
      <rPr>
        <vertAlign val="subscript"/>
        <sz val="8"/>
        <rFont val="Tahoma"/>
        <family val="2"/>
        <charset val="204"/>
      </rPr>
      <t>ДТ</t>
    </r>
  </si>
  <si>
    <t>Акциз на дизельное топливо (руб./тонна)</t>
  </si>
  <si>
    <t>ОГРН</t>
  </si>
  <si>
    <t>июль</t>
  </si>
  <si>
    <t>август</t>
  </si>
  <si>
    <t>сентябрь</t>
  </si>
  <si>
    <t>октябрь</t>
  </si>
  <si>
    <t>ноябрь</t>
  </si>
  <si>
    <t>декабрь</t>
  </si>
  <si>
    <t>MONTH I</t>
  </si>
  <si>
    <t>MONTH II</t>
  </si>
  <si>
    <t>MONTH III</t>
  </si>
  <si>
    <t>MONTH IV</t>
  </si>
  <si>
    <t>FUEL_SUPPLY_FUEL_NOT_USED_RANGE_MNTH_I</t>
  </si>
  <si>
    <t>FUEL_SUPPLY_FUEL_NOT_USED_RANGE_MNTH_II</t>
  </si>
  <si>
    <t>FUEL_SUPPLY_FUEL_NOT_USED_RANGE_MNTH_III</t>
  </si>
  <si>
    <t>FUEL_SUPPLY_FUEL_NOT_USED_RANGE_MNTH_IV</t>
  </si>
  <si>
    <t>FUEL_SUPPLY_SUPPLY_EXISTS_RANGE_MNTH_I</t>
  </si>
  <si>
    <t>FUEL_SUPPLY_SUPPLY_EXISTS_RANGE_MNTH_II</t>
  </si>
  <si>
    <t>FUEL_SUPPLY_SUPPLY_EXISTS_RANGE_MNTH_III</t>
  </si>
  <si>
    <t>FUEL_SUPPLY_SUPPLY_EXISTS_RANGE_MNTH_IV</t>
  </si>
  <si>
    <t>FUEL_SUPPLY_EXISTING_FUEL_USED_RANGE_MNTH_I</t>
  </si>
  <si>
    <t>FUEL_SUPPLY_EXISTING_FUEL_USED_RANGE_MNTH_II</t>
  </si>
  <si>
    <t>FUEL_SUPPLY_EXISTING_FUEL_USED_RANGE_MNTH_III</t>
  </si>
  <si>
    <t>FUEL_SUPPLY_EXISTING_FUEL_USED_RANGE_MNTH_IV</t>
  </si>
  <si>
    <t>FUEL_SUPPLY_MST_NOT_EXISTS_MNTH_I</t>
  </si>
  <si>
    <t>FUEL_SUPPLY_MST_NOT_EXISTS_MNTH_II</t>
  </si>
  <si>
    <t>FUEL_SUPPLY_MST_NOT_EXISTS_MNTH_III</t>
  </si>
  <si>
    <t>FUEL_SUPPLY_MST_NOT_EXISTS_MNTH_IV</t>
  </si>
  <si>
    <t>FUEL_SUPPLY_MST_EXISTS_MNTH_I</t>
  </si>
  <si>
    <t>FUEL_SUPPLY_MST_EXISTS_MNTH_II</t>
  </si>
  <si>
    <t>FUEL_SUPPLY_MST_EXISTS_MNTH_III</t>
  </si>
  <si>
    <t>FUEL_SUPPLY_MST_EXISTS_MNTH_IV</t>
  </si>
  <si>
    <t>L_EXCISE_EXISTENCE</t>
  </si>
  <si>
    <t>L_CRITERIA_ELIGIBILITY</t>
  </si>
  <si>
    <t>L_CERTIFICATE_EXISTENCE</t>
  </si>
  <si>
    <t>L_SUPPLIER_OGRN</t>
  </si>
  <si>
    <t>L_CONSIGNEE_OGRN</t>
  </si>
  <si>
    <t>9/24/2020  2:20:47 PM</t>
  </si>
  <si>
    <t>Проверка доступных обновлений...</t>
  </si>
  <si>
    <t>Информация</t>
  </si>
  <si>
    <t>9/24/2020  2:20:48 PM</t>
  </si>
  <si>
    <t>Доступно обновление до версии 1.0.1</t>
  </si>
  <si>
    <t>Описание изменений: Версия 1.0.1
- Модификация процедуры проверки поставок топлива для основания "Закупка стоимостью менее порогового значения, необходимого для проведения конкурсных процедур по 223-ФЗ или 44-ФЗ" на листе "Поставки топлива"</t>
  </si>
  <si>
    <t>Размер файла обновления: 466432 байт</t>
  </si>
  <si>
    <t>9/24/2020  2:20:50 PM</t>
  </si>
  <si>
    <t>Подготовка к обновлению...</t>
  </si>
  <si>
    <t>9/24/2020  2:20:55 PM</t>
  </si>
  <si>
    <t>Сохранение файла резервной копии: E:\Григорьева\Формы ЕИАС\WARM.TOPL.Q2.2020.BKP..xls</t>
  </si>
  <si>
    <t>9/24/2020  2:21:07 PM</t>
  </si>
  <si>
    <t>Резервная копия создана: E:\Григорьева\Формы ЕИАС\WARM.TOPL.Q2.2020.BKP..xls</t>
  </si>
  <si>
    <t>Создание книги для установки обновлений...</t>
  </si>
  <si>
    <t>9/24/2020  2:21:20 PM</t>
  </si>
  <si>
    <t>Файл обновления загружен: E:\Григорьева\Формы ЕИАС\UPDATE.WARM.TOPL.Q2.2020.TO.1.0.1.91.xls</t>
  </si>
  <si>
    <t>9/24/2020  2:21:34 PM</t>
  </si>
  <si>
    <t>Обновление успешно завершено!</t>
  </si>
  <si>
    <t/>
  </si>
  <si>
    <t>vmikhaylova_rxex</t>
  </si>
  <si>
    <t>ACCESS GRANTED</t>
  </si>
  <si>
    <t>1</t>
  </si>
  <si>
    <t>YAPR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</si>
  <si>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</si>
  <si>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</si>
  <si>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</si>
  <si>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</si>
  <si>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</si>
  <si>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</si>
  <si>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</si>
  <si>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</si>
  <si>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</si>
  <si>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</si>
  <si>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</si>
  <si>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</si>
  <si>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</si>
  <si>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</si>
  <si>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</si>
  <si>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</si>
  <si>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</si>
  <si>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</si>
  <si>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</si>
  <si>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</si>
  <si>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</si>
  <si>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</si>
  <si>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</si>
  <si>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</si>
  <si>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</si>
  <si>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</si>
  <si>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</si>
  <si>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</si>
  <si>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</si>
  <si>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</si>
  <si>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</si>
  <si>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</si>
  <si>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</si>
  <si>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</si>
  <si>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</si>
  <si>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</si>
  <si>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</si>
  <si>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</si>
  <si>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</si>
  <si>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</si>
  <si>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</si>
  <si>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27565977</t>
  </si>
  <si>
    <t>Ядринский муниципальный район</t>
  </si>
  <si>
    <t>Ядринское</t>
  </si>
  <si>
    <t>97653101</t>
  </si>
  <si>
    <t>2119000178</t>
  </si>
  <si>
    <t>211901001</t>
  </si>
  <si>
    <t>Ядринское МПП ЖКХ</t>
  </si>
  <si>
    <t>Некомбинированное производство :: Передача :: Сбыт</t>
  </si>
  <si>
    <t>Тариф: Носитель - горячая вода (Т)</t>
  </si>
  <si>
    <t>4952014713</t>
  </si>
  <si>
    <t>Котельная № 1</t>
  </si>
  <si>
    <t>ТИ с сетями</t>
  </si>
  <si>
    <t>г Ядрин</t>
  </si>
  <si>
    <t>97653101001</t>
  </si>
  <si>
    <t>ул.Молодежная</t>
  </si>
  <si>
    <t>24 "а"</t>
  </si>
  <si>
    <t>2.99</t>
  </si>
  <si>
    <t>.976</t>
  </si>
  <si>
    <t>Котельная № 2</t>
  </si>
  <si>
    <t>ул.30 лет Победы</t>
  </si>
  <si>
    <t>1 "а"</t>
  </si>
  <si>
    <t>.249</t>
  </si>
  <si>
    <t>.062</t>
  </si>
  <si>
    <t>Котельная № 4</t>
  </si>
  <si>
    <t>ул.К.Маркса</t>
  </si>
  <si>
    <t>50 "а"</t>
  </si>
  <si>
    <t>1.247</t>
  </si>
  <si>
    <t>.468</t>
  </si>
  <si>
    <t>Котельная № 5</t>
  </si>
  <si>
    <t>ул.Ленина</t>
  </si>
  <si>
    <t>43 "а"</t>
  </si>
  <si>
    <t>.075</t>
  </si>
  <si>
    <t>Котельная № 5/1</t>
  </si>
  <si>
    <t>18 "а"</t>
  </si>
  <si>
    <t>.106</t>
  </si>
  <si>
    <t>.015</t>
  </si>
  <si>
    <t>Котельная № 6</t>
  </si>
  <si>
    <t>ул. 50лет Октября</t>
  </si>
  <si>
    <t>20 "а"</t>
  </si>
  <si>
    <t>.812</t>
  </si>
  <si>
    <t>.17</t>
  </si>
  <si>
    <t>Котельная № 7</t>
  </si>
  <si>
    <t>ул. Комсомольская</t>
  </si>
  <si>
    <t>15 "а"</t>
  </si>
  <si>
    <t>1.56</t>
  </si>
  <si>
    <t>.563</t>
  </si>
  <si>
    <t>Котельная № 8</t>
  </si>
  <si>
    <t>ул. Чапаева</t>
  </si>
  <si>
    <t>1.768</t>
  </si>
  <si>
    <t>.392</t>
  </si>
  <si>
    <t>Котельная № 9</t>
  </si>
  <si>
    <t>1.758</t>
  </si>
  <si>
    <t>.296</t>
  </si>
  <si>
    <t>Котельная № 10</t>
  </si>
  <si>
    <t>ул. К. Маркса</t>
  </si>
  <si>
    <t>.059</t>
  </si>
  <si>
    <t>котельная № 11</t>
  </si>
  <si>
    <t>ул. Октябрьская</t>
  </si>
  <si>
    <t>.79</t>
  </si>
  <si>
    <t>.183</t>
  </si>
  <si>
    <t>Котельная № 12</t>
  </si>
  <si>
    <t>ул. Садовая</t>
  </si>
  <si>
    <t>19 "б"</t>
  </si>
  <si>
    <t>1.02</t>
  </si>
  <si>
    <t>.111</t>
  </si>
  <si>
    <t>Котельная № 14</t>
  </si>
  <si>
    <t>ул. 50 лет Октября</t>
  </si>
  <si>
    <t>71 "г"</t>
  </si>
  <si>
    <t>2.74</t>
  </si>
  <si>
    <t>.827</t>
  </si>
  <si>
    <t>топочная</t>
  </si>
  <si>
    <t>ул. 30 лет Победы</t>
  </si>
  <si>
    <t>30 "а"</t>
  </si>
  <si>
    <t>.054</t>
  </si>
  <si>
    <t>.027</t>
  </si>
  <si>
    <t>CONTEXT_ID</t>
  </si>
  <si>
    <t>№</t>
  </si>
  <si>
    <t>ПР-ВО</t>
  </si>
  <si>
    <t>ТР-КА</t>
  </si>
  <si>
    <t>СБЫТ</t>
  </si>
  <si>
    <t>Филиал</t>
  </si>
  <si>
    <t>Объект</t>
  </si>
  <si>
    <t>Тип</t>
  </si>
  <si>
    <t>Адрес. МР</t>
  </si>
  <si>
    <t>Адрес. МО</t>
  </si>
  <si>
    <t>Адрес. ОКТМО</t>
  </si>
  <si>
    <t>Адрес. НП</t>
  </si>
  <si>
    <t>Адрес. НП ОКТМО</t>
  </si>
  <si>
    <t>Адрес. Улица</t>
  </si>
  <si>
    <t>Адрес. Дом</t>
  </si>
  <si>
    <t>Территория. МР</t>
  </si>
  <si>
    <t>Территория. МО</t>
  </si>
  <si>
    <t>Территория. ОКТМО</t>
  </si>
  <si>
    <t>Территория. НП</t>
  </si>
  <si>
    <t>Территория. НП ОКТМО</t>
  </si>
  <si>
    <t>Производство. Установленная мощность</t>
  </si>
  <si>
    <t>Производство. Подключенная нагрузка</t>
  </si>
  <si>
    <t>Передача. Установленная мощность</t>
  </si>
  <si>
    <t>Передача. Подключенная нагрузка</t>
  </si>
  <si>
    <t>Сбыт. Установленная мощность</t>
  </si>
  <si>
    <t>Сбыт. Подключенная нагрузка</t>
  </si>
  <si>
    <t>Дата последнего обновления данных мониторинга принятых тарифных решений для организаций ТС на 2020 год: 24.09.2020 14:22:14</t>
  </si>
  <si>
    <t>5173061332</t>
  </si>
  <si>
    <t>63</t>
  </si>
  <si>
    <t>газ природный</t>
  </si>
  <si>
    <t>Григорьева Ольга Николаевна</t>
  </si>
  <si>
    <t>Экономист</t>
  </si>
  <si>
    <t>88354722373</t>
  </si>
  <si>
    <t>buhmppzhkh@yandex.ru</t>
  </si>
  <si>
    <t>https://portal.eias.ru/Portal/DownloadPage.aspx?type=12&amp;guid=dd6bfaec-5384-4b37-9090-ab0314869c08</t>
  </si>
  <si>
    <t>дрова</t>
  </si>
  <si>
    <t>уголь бурый</t>
  </si>
  <si>
    <t>газ доменный</t>
  </si>
  <si>
    <t>газ коксовый</t>
  </si>
  <si>
    <t>дизельное топливо</t>
  </si>
  <si>
    <t>нефть</t>
  </si>
  <si>
    <t>электроэнергия</t>
  </si>
  <si>
    <t>АО "Газпром газораспределение Чебоксары" (Санаторий "Волга")</t>
  </si>
  <si>
    <t>2128049998</t>
  </si>
  <si>
    <t>211631001</t>
  </si>
  <si>
    <t>АО "Санаторий "Чувашия"</t>
  </si>
  <si>
    <t>2129027450</t>
  </si>
  <si>
    <t>213001001</t>
  </si>
  <si>
    <t>АО "Чебоксарское ПО им. В.И.Чапаева"</t>
  </si>
  <si>
    <t>2130095159</t>
  </si>
  <si>
    <t>АО Фирма "Август"</t>
  </si>
  <si>
    <t>5046001101</t>
  </si>
  <si>
    <t>210431001</t>
  </si>
  <si>
    <t>БУ ЧР "Ибресинский психоневрологический интернат"</t>
  </si>
  <si>
    <t>2105002111</t>
  </si>
  <si>
    <t>210501001</t>
  </si>
  <si>
    <t>БУ ЧР "Калининский психоневрологический интернат" Минздравсоцразвития Чувашской Республики</t>
  </si>
  <si>
    <t>2104002510</t>
  </si>
  <si>
    <t>210401001</t>
  </si>
  <si>
    <t>ГУП "Чувашгаз"</t>
  </si>
  <si>
    <t>2128017682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</si>
  <si>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</si>
  <si>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</si>
  <si>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</si>
  <si>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МП "ДЕЗ ЖКХ Ибресинского района"</t>
  </si>
  <si>
    <t>2105002961</t>
  </si>
  <si>
    <t>МП "УК ЖКХ" МО "г.Канаш Чувашской Республики"</t>
  </si>
  <si>
    <t>2123008250</t>
  </si>
  <si>
    <t>212301001</t>
  </si>
  <si>
    <t>МП по МТС "Красночетайскагропромснаб"</t>
  </si>
  <si>
    <t>2110000617</t>
  </si>
  <si>
    <t>211001001</t>
  </si>
  <si>
    <t>МУП "Алатырское ПОК и ТС"</t>
  </si>
  <si>
    <t>2122000210</t>
  </si>
  <si>
    <t>212201001</t>
  </si>
  <si>
    <t>МУП "ЖКХ "Вурман-Сюктерское"</t>
  </si>
  <si>
    <t>2116003886</t>
  </si>
  <si>
    <t>211601001</t>
  </si>
  <si>
    <t>МУП "ЖКХ "Ишлейское"</t>
  </si>
  <si>
    <t>2116000701</t>
  </si>
  <si>
    <t>МУП "ЖКХ Алатырского района"</t>
  </si>
  <si>
    <t>2101006027</t>
  </si>
  <si>
    <t>210101001</t>
  </si>
  <si>
    <t>МУП "Жилищно-коммунальное хозяйство "Атлашевское"</t>
  </si>
  <si>
    <t>2116003445</t>
  </si>
  <si>
    <t>МУП "Жилищно-коммунальное хозяйство Козловского района"</t>
  </si>
  <si>
    <t>2107005654</t>
  </si>
  <si>
    <t>210701001</t>
  </si>
  <si>
    <t>МУП "ОПЖКХ" Порецкого района</t>
  </si>
  <si>
    <t>2113003207</t>
  </si>
  <si>
    <t>211301001</t>
  </si>
  <si>
    <t>МУП "Теплосеть" муниципального образования города Чебоксары-столицы Чувашской Республики</t>
  </si>
  <si>
    <t>2130201760</t>
  </si>
  <si>
    <t>МУП "Шумерлинское предприятие тепловодоснабжения и водоотведения"</t>
  </si>
  <si>
    <t>2125008930</t>
  </si>
  <si>
    <t>212501001</t>
  </si>
  <si>
    <t>МУП "Юманайское ЖКХ"</t>
  </si>
  <si>
    <t>2118003225</t>
  </si>
  <si>
    <t>211801001</t>
  </si>
  <si>
    <t>МУП ЖКУ Мариинско-посадского городского поселения Мариинско-посадского района</t>
  </si>
  <si>
    <t>2111002575</t>
  </si>
  <si>
    <t>211101001</t>
  </si>
  <si>
    <t>МУП ЖКУ Цивильского городского поселения Цивильского района</t>
  </si>
  <si>
    <t>2115005383</t>
  </si>
  <si>
    <t>211501001</t>
  </si>
  <si>
    <t>МУП ЖКУ Шоршелского сельского поселения Мариинско-Посадского района Чувашской Республики</t>
  </si>
  <si>
    <t>2111002582</t>
  </si>
  <si>
    <t>МУП ЖКХ "Моргаушское" Моргаушского района</t>
  </si>
  <si>
    <t>2112000281</t>
  </si>
  <si>
    <t>211201001</t>
  </si>
  <si>
    <t>МУП ЖКХ Красноармейского района</t>
  </si>
  <si>
    <t>2109000362</t>
  </si>
  <si>
    <t>210901001</t>
  </si>
  <si>
    <t>МУП Урмарского "Урмарытеплосеть"</t>
  </si>
  <si>
    <t>2114903137</t>
  </si>
  <si>
    <t>211401001</t>
  </si>
  <si>
    <t>ОАО "Комбинат автомобильных фургонов"</t>
  </si>
  <si>
    <t>2125000440</t>
  </si>
  <si>
    <t>212550001</t>
  </si>
  <si>
    <t>ОАО "Коммунальник"</t>
  </si>
  <si>
    <t>2117021856</t>
  </si>
  <si>
    <t>211701001</t>
  </si>
  <si>
    <t>ООО "КлиматСфера"</t>
  </si>
  <si>
    <t>2130036700</t>
  </si>
  <si>
    <t>ООО "Комбинат строительных материалов"</t>
  </si>
  <si>
    <t>2123006648</t>
  </si>
  <si>
    <t>ООО "Коммунальник"</t>
  </si>
  <si>
    <t>2121002856</t>
  </si>
  <si>
    <t>212101001</t>
  </si>
  <si>
    <t>ООО "Коммунальный сервис"</t>
  </si>
  <si>
    <t>2108007245</t>
  </si>
  <si>
    <t>210801001</t>
  </si>
  <si>
    <t>ООО "Март"</t>
  </si>
  <si>
    <t>2104006145</t>
  </si>
  <si>
    <t>ООО "Потенциал"</t>
  </si>
  <si>
    <t>2115902739</t>
  </si>
  <si>
    <t>ООО "СУОР"</t>
  </si>
  <si>
    <t>2127311917</t>
  </si>
  <si>
    <t>ООО "СтройТехМонтаж"</t>
  </si>
  <si>
    <t>2130109524</t>
  </si>
  <si>
    <t>ООО "Стройэнергосервис"</t>
  </si>
  <si>
    <t>2120003053</t>
  </si>
  <si>
    <t>212001001</t>
  </si>
  <si>
    <t>ООО "Тепло"</t>
  </si>
  <si>
    <t>2124020162</t>
  </si>
  <si>
    <t>212401001</t>
  </si>
  <si>
    <t>ООО "ТеплоКомфорт"</t>
  </si>
  <si>
    <t>2104007893</t>
  </si>
  <si>
    <t>ООО "ТеплоСфера"</t>
  </si>
  <si>
    <t>2130062330</t>
  </si>
  <si>
    <t>ООО "Теплоком"</t>
  </si>
  <si>
    <t>2130126537</t>
  </si>
  <si>
    <t>ООО "УК "Сельский комфорт"</t>
  </si>
  <si>
    <t>2116499022</t>
  </si>
  <si>
    <t>ООО "Фирма Три АсС"</t>
  </si>
  <si>
    <t>2129030140</t>
  </si>
  <si>
    <t>ООО "ЧМКФ "Вавилон"</t>
  </si>
  <si>
    <t>2129030703</t>
  </si>
  <si>
    <t>ООО "ЭК-Котельная"</t>
  </si>
  <si>
    <t>2111006474</t>
  </si>
  <si>
    <t>ООО Управляющая компания "Жилище"</t>
  </si>
  <si>
    <t>2102421428</t>
  </si>
  <si>
    <t>210201001</t>
  </si>
  <si>
    <t>ПАО "Т плюс" Филиал « Марий Эл и Чувашии»</t>
  </si>
  <si>
    <t>6315376946</t>
  </si>
  <si>
    <t>213043001</t>
  </si>
  <si>
    <t>ПАО "Химпром"</t>
  </si>
  <si>
    <t>2124009521</t>
  </si>
  <si>
    <t>СПОК "Дружба"</t>
  </si>
  <si>
    <t>2116858105</t>
  </si>
  <si>
    <t>ФКУ "ИК № 5 УФСИН по Чувашской Республике - Чувашии"</t>
  </si>
  <si>
    <t>2107003946</t>
  </si>
  <si>
    <t>Филиал в Чувашской Республике ПАО «Ростелеком»</t>
  </si>
  <si>
    <t>7707049388</t>
  </si>
  <si>
    <t>ALLOW_FUEL_FROM_PREV_YEAR_ORG_LIST</t>
  </si>
  <si>
    <t>137564::6315376946::590443003</t>
  </si>
  <si>
    <t>137564::7704784450::591443001</t>
  </si>
  <si>
    <t>2591::6315376946::370245001</t>
  </si>
  <si>
    <t>2594::6829012680::463243001</t>
  </si>
  <si>
    <t>2596::5040109331::504001001</t>
  </si>
  <si>
    <t>2603::7606047507::760601001</t>
  </si>
  <si>
    <t>2605::7817311895::100143001</t>
  </si>
  <si>
    <t>2607::2901179251::290743001</t>
  </si>
  <si>
    <t>2607::2901179251::291102001</t>
  </si>
  <si>
    <t>2607::2901179251::291602001</t>
  </si>
  <si>
    <t>2607::2901179251::291843002</t>
  </si>
  <si>
    <t>2607::2912004912::291201001</t>
  </si>
  <si>
    <t>2607::2921009226::292101001</t>
  </si>
  <si>
    <t>2610::2607018122::471543001</t>
  </si>
  <si>
    <t>2620::0901050303::090101001</t>
  </si>
  <si>
    <t>2623::3016059510::785150001</t>
  </si>
  <si>
    <t>2624::3435126710::343501001</t>
  </si>
  <si>
    <t>2631::1841030037::184101001</t>
  </si>
  <si>
    <t>2631::6315376946::183243001</t>
  </si>
  <si>
    <t>2634::5248036146::524801001</t>
  </si>
  <si>
    <t>2634::5259120135::525901001</t>
  </si>
  <si>
    <t>2634::6315376946::526043001</t>
  </si>
  <si>
    <t>2635::6315376946::561243001</t>
  </si>
  <si>
    <t>2648::8617002073::891103002</t>
  </si>
  <si>
    <t>2653::2205001753::220250001</t>
  </si>
  <si>
    <t>2654::2437003905::243701001</t>
  </si>
  <si>
    <t>2655::4230032075::423001001</t>
  </si>
  <si>
    <t>2655::4230033209::423001001</t>
  </si>
  <si>
    <t>2661::3801083251::380101001</t>
  </si>
  <si>
    <t>2666::2801254956::280101001</t>
  </si>
  <si>
    <t>2669::6504016593::650401001</t>
  </si>
  <si>
    <t>2671::8704004775::870401001</t>
  </si>
  <si>
    <t>REGION_ID::INN::KPP</t>
  </si>
  <si>
    <t>COA_SUPPLY_MAX_PRICE</t>
  </si>
  <si>
    <t>50000</t>
  </si>
  <si>
    <t>COA_VOLUME_VALIDATION</t>
  </si>
  <si>
    <t>ERROR</t>
  </si>
  <si>
    <t>DSL_SUPPLY_MAX_PRICE</t>
  </si>
  <si>
    <t>100000</t>
  </si>
  <si>
    <t>DSL_VOLUME_VALIDATION</t>
  </si>
  <si>
    <t>EXCLUDE_ORG_ILLEGALY</t>
  </si>
  <si>
    <t>2355000438::236501001</t>
  </si>
  <si>
    <t>2454017182::245401001</t>
  </si>
  <si>
    <t>4517009896::451701001</t>
  </si>
  <si>
    <t>5940104047::591701001</t>
  </si>
  <si>
    <t>6011000606::601101001</t>
  </si>
  <si>
    <t>6013009121::601301001</t>
  </si>
  <si>
    <t>6503014385::650301001</t>
  </si>
  <si>
    <t>7457009372::745701001</t>
  </si>
  <si>
    <t>7506005528::750601001</t>
  </si>
  <si>
    <t>7707049388::540743001</t>
  </si>
  <si>
    <t>INN::KPP</t>
  </si>
  <si>
    <t>EXCLUDE_ORG_LEGALY</t>
  </si>
  <si>
    <t>0301003566::030101001</t>
  </si>
  <si>
    <t>0309000133::032601001</t>
  </si>
  <si>
    <t>1004001744::100401001</t>
  </si>
  <si>
    <t>1006004155::104050001</t>
  </si>
  <si>
    <t>1103019252::110301001</t>
  </si>
  <si>
    <t>1109010658::110901001</t>
  </si>
  <si>
    <t>1112005577::111201001</t>
  </si>
  <si>
    <t>1116008650::111601001</t>
  </si>
  <si>
    <t>1121003135::112101001</t>
  </si>
  <si>
    <t>1651057954::165101001</t>
  </si>
  <si>
    <t>1655189422::785150001</t>
  </si>
  <si>
    <t>2129027450::213001001</t>
  </si>
  <si>
    <t>2204052762::220401001</t>
  </si>
  <si>
    <t>2205001753::220250001</t>
  </si>
  <si>
    <t>2208000010::997850001</t>
  </si>
  <si>
    <t>2224152780::222401001</t>
  </si>
  <si>
    <t>2235001430::223501001</t>
  </si>
  <si>
    <t>2248005840::224801001</t>
  </si>
  <si>
    <t>2257006270::225701001</t>
  </si>
  <si>
    <t>2305028942::230501001</t>
  </si>
  <si>
    <t>2309021440::230750001</t>
  </si>
  <si>
    <t>2320033802::232001001</t>
  </si>
  <si>
    <t>2351007672::235101001</t>
  </si>
  <si>
    <t>2411025781::241101001</t>
  </si>
  <si>
    <t>2426005386::242601001</t>
  </si>
  <si>
    <t>2428004780::242801001</t>
  </si>
  <si>
    <t>2443005570::997550001</t>
  </si>
  <si>
    <t>2444001602::244401001</t>
  </si>
  <si>
    <t>2455035064::245501001</t>
  </si>
  <si>
    <t>2460083169::246001001</t>
  </si>
  <si>
    <t>2539042519::253901001</t>
  </si>
  <si>
    <t>2607018122::351043001</t>
  </si>
  <si>
    <t>2720001629::272001001</t>
  </si>
  <si>
    <t>2723073068::790131001</t>
  </si>
  <si>
    <t>2816008657::281601001</t>
  </si>
  <si>
    <t>2902060361::511243001</t>
  </si>
  <si>
    <t>2903000446::290301001</t>
  </si>
  <si>
    <t>2921009226::292101001</t>
  </si>
  <si>
    <t>3235002178::731345001</t>
  </si>
  <si>
    <t>3305004083::330501001</t>
  </si>
  <si>
    <t>3443017506::344301001</t>
  </si>
  <si>
    <t>3444259579::344401001</t>
  </si>
  <si>
    <t>3448003962::344803001</t>
  </si>
  <si>
    <t>3448017919::344801001</t>
  </si>
  <si>
    <t>3514006119::351401001</t>
  </si>
  <si>
    <t>3525008750::352501001</t>
  </si>
  <si>
    <t>3800000742::381045002</t>
  </si>
  <si>
    <t>3800000742::381645002</t>
  </si>
  <si>
    <t>3800000742::381845002</t>
  </si>
  <si>
    <t>3814011769::381401001</t>
  </si>
  <si>
    <t>3914000337::391401001</t>
  </si>
  <si>
    <t>4202026697::420201001</t>
  </si>
  <si>
    <t>4204000253::421650001</t>
  </si>
  <si>
    <t>4205049090::420202001</t>
  </si>
  <si>
    <t>4205049090::420202002</t>
  </si>
  <si>
    <t>4205049090::420202003</t>
  </si>
  <si>
    <t>4205049090::420202004</t>
  </si>
  <si>
    <t>4223056766::772501001</t>
  </si>
  <si>
    <t>4250003450::420501001</t>
  </si>
  <si>
    <t>4314000305::431401001</t>
  </si>
  <si>
    <t>4330005910::433001001</t>
  </si>
  <si>
    <t>4339008232::433901001</t>
  </si>
  <si>
    <t>4345230958::434501001</t>
  </si>
  <si>
    <t>4345261681::434501001</t>
  </si>
  <si>
    <t>4415006543::441501001</t>
  </si>
  <si>
    <t>4703108005::470301001</t>
  </si>
  <si>
    <t>4704012472::470401001</t>
  </si>
  <si>
    <t>5038092909::503801001</t>
  </si>
  <si>
    <t>5042003203::504201001</t>
  </si>
  <si>
    <t>5042015689::504201001</t>
  </si>
  <si>
    <t>5044000039::504401001</t>
  </si>
  <si>
    <t>5078021799::507801001</t>
  </si>
  <si>
    <t>5103070023::511843001</t>
  </si>
  <si>
    <t>5103070023::997350001</t>
  </si>
  <si>
    <t>5104002234::997550001</t>
  </si>
  <si>
    <t>5115300200::511501001</t>
  </si>
  <si>
    <t>5190141373::519001001</t>
  </si>
  <si>
    <t>5190907139::519001001</t>
  </si>
  <si>
    <t>5191431170::997550001</t>
  </si>
  <si>
    <t>5239001108::523901001</t>
  </si>
  <si>
    <t>5259120135::525901001</t>
  </si>
  <si>
    <t>5406153744::540601001</t>
  </si>
  <si>
    <t>5413111495::541301001</t>
  </si>
  <si>
    <t>5436108763::543601001</t>
  </si>
  <si>
    <t>5445260186::544501001</t>
  </si>
  <si>
    <t>5501023216::554250001</t>
  </si>
  <si>
    <t>5503082471::550101001</t>
  </si>
  <si>
    <t>5504102498::550701001</t>
  </si>
  <si>
    <t>5508000955::550401001</t>
  </si>
  <si>
    <t>5519002087::551901001</t>
  </si>
  <si>
    <t>5911013780::590150001</t>
  </si>
  <si>
    <t>5919470019::591901001</t>
  </si>
  <si>
    <t>6017009683::601701001</t>
  </si>
  <si>
    <t>6022008251::602201001</t>
  </si>
  <si>
    <t>6315376946::132843002</t>
  </si>
  <si>
    <t>6315376946::561243001</t>
  </si>
  <si>
    <t>6315376946::631543004</t>
  </si>
  <si>
    <t>6367032625::631201001</t>
  </si>
  <si>
    <t>6501211998::650101001</t>
  </si>
  <si>
    <t>6509021565::650901001</t>
  </si>
  <si>
    <t>6607000556::591102001</t>
  </si>
  <si>
    <t>6612005052::661201001</t>
  </si>
  <si>
    <t>6632001031::997550001</t>
  </si>
  <si>
    <t>6671156423::263102001</t>
  </si>
  <si>
    <t>6671156423::660302001</t>
  </si>
  <si>
    <t>6671156423::660602001</t>
  </si>
  <si>
    <t>6671156423::997450001</t>
  </si>
  <si>
    <t>6678003000::667801001</t>
  </si>
  <si>
    <t>6829012680::366302001</t>
  </si>
  <si>
    <t>7006006139::700601001</t>
  </si>
  <si>
    <t>7006006146::700601001</t>
  </si>
  <si>
    <t>7006006153::700601001</t>
  </si>
  <si>
    <t>7006006178::700601001</t>
  </si>
  <si>
    <t>7006006298::700601001</t>
  </si>
  <si>
    <t>7017351521::701701001</t>
  </si>
  <si>
    <t>7203162698::997450001</t>
  </si>
  <si>
    <t>7414003633::997550001</t>
  </si>
  <si>
    <t>7534001638::753401001</t>
  </si>
  <si>
    <t>7536089691::753601001</t>
  </si>
  <si>
    <t>7601000086::760401001</t>
  </si>
  <si>
    <t>7702718564::770901001</t>
  </si>
  <si>
    <t>7704214548::230750001</t>
  </si>
  <si>
    <t>7704784450::563543001</t>
  </si>
  <si>
    <t>7708647905::385143001</t>
  </si>
  <si>
    <t>7708709686::997650001</t>
  </si>
  <si>
    <t>7708737490::362345001</t>
  </si>
  <si>
    <t>7708737500::741745001</t>
  </si>
  <si>
    <t>7715729877::251143001</t>
  </si>
  <si>
    <t>7717127211::540402002</t>
  </si>
  <si>
    <t>7729314745::770101001</t>
  </si>
  <si>
    <t>7840022997::784001001</t>
  </si>
  <si>
    <t>7840346335::290502001</t>
  </si>
  <si>
    <t>7840346335::381702001</t>
  </si>
  <si>
    <t>8602060555::860201001</t>
  </si>
  <si>
    <t>8602067092::245902002</t>
  </si>
  <si>
    <t>8602067092::504902001</t>
  </si>
  <si>
    <t>8602067092::670502001</t>
  </si>
  <si>
    <t>HEAT_MAX_PRICE_NO_TR_COAA</t>
  </si>
  <si>
    <t>12000</t>
  </si>
  <si>
    <t>HEAT_MAX_PRICE_NO_TR_COAB</t>
  </si>
  <si>
    <t>17000</t>
  </si>
  <si>
    <t>HEAT_MAX_PRICE_NO_TR_COAC</t>
  </si>
  <si>
    <t>10000</t>
  </si>
  <si>
    <t>HEAT_MAX_PRICE_NO_TR_COAF</t>
  </si>
  <si>
    <t>15000</t>
  </si>
  <si>
    <t>HEAT_MAX_PRICE_NO_TR_COAG</t>
  </si>
  <si>
    <t>25000</t>
  </si>
  <si>
    <t>HEAT_MAX_PRICE_NO_TR_COALF</t>
  </si>
  <si>
    <t>HEAT_MAX_PRICE_NO_TR_COAS</t>
  </si>
  <si>
    <t>HEAT_MAX_PRICE_NO_TR_COASC</t>
  </si>
  <si>
    <t>HEAT_MAX_PRICE_NO_TR_COAWC</t>
  </si>
  <si>
    <t>HEAT_MAX_PRICE_NO_TR_CWD</t>
  </si>
  <si>
    <t>6000</t>
  </si>
  <si>
    <t>HEAT_MAX_PRICE_NO_TR_DSG</t>
  </si>
  <si>
    <t>8000</t>
  </si>
  <si>
    <t>HEAT_MAX_PRICE_NO_TR_DSLA</t>
  </si>
  <si>
    <t>80000</t>
  </si>
  <si>
    <t>HEAT_MAX_PRICE_NO_TR_DSLO</t>
  </si>
  <si>
    <t>HEAT_MAX_PRICE_NO_TR_DSLS</t>
  </si>
  <si>
    <t>HEAT_MAX_PRICE_NO_TR_DSLW</t>
  </si>
  <si>
    <t>HEAT_MAX_PRICE_NO_TR_ENR</t>
  </si>
  <si>
    <t>HEAT_MAX_PRICE_NO_TR_GBL</t>
  </si>
  <si>
    <t>700</t>
  </si>
  <si>
    <t>HEAT_MAX_PRICE_NO_TR_GCK</t>
  </si>
  <si>
    <t>2500</t>
  </si>
  <si>
    <t>HEAT_MAX_PRICE_NO_TR_GCN</t>
  </si>
  <si>
    <t>40000</t>
  </si>
  <si>
    <t>HEAT_MAX_PRICE_NO_TR_GOA</t>
  </si>
  <si>
    <t>7000</t>
  </si>
  <si>
    <t>HEAT_MAX_PRICE_NO_TR_LNG</t>
  </si>
  <si>
    <t>65000</t>
  </si>
  <si>
    <t>HEAT_MAX_PRICE_NO_TR_MSTF12</t>
  </si>
  <si>
    <t>HEAT_MAX_PRICE_NO_TR_MSTF5</t>
  </si>
  <si>
    <t>HEAT_MAX_PRICE_NO_TR_MSTM100</t>
  </si>
  <si>
    <t>HEAT_MAX_PRICE_NO_TR_MSTM200</t>
  </si>
  <si>
    <t>HEAT_MAX_PRICE_NO_TR_MSTM40</t>
  </si>
  <si>
    <t>HEAT_MAX_PRICE_NO_TR_MSTT</t>
  </si>
  <si>
    <t>HEAT_MAX_PRICE_NO_TR_NGC</t>
  </si>
  <si>
    <t>HEAT_MAX_PRICE_NO_TR_NGL</t>
  </si>
  <si>
    <t>9000</t>
  </si>
  <si>
    <t>HEAT_MAX_PRICE_NO_TR_NGU</t>
  </si>
  <si>
    <t>HEAT_MAX_PRICE_NO_TR_OIL</t>
  </si>
  <si>
    <t>HEAT_MAX_PRICE_NO_TR_PEA</t>
  </si>
  <si>
    <t>HEAT_MAX_PRICE_NO_TR_PLT</t>
  </si>
  <si>
    <t>HEAT_MAX_PRICE_NO_TR_PWR</t>
  </si>
  <si>
    <t>1000</t>
  </si>
  <si>
    <t>HEAT_MAX_PRICE_NO_TR_SAW</t>
  </si>
  <si>
    <t>13000</t>
  </si>
  <si>
    <t>HEAT_MAX_PRICE_NO_TR_SHL</t>
  </si>
  <si>
    <t>HEAT_MAX_PRICE_NO_TR_STF</t>
  </si>
  <si>
    <t>35000</t>
  </si>
  <si>
    <t>HEAT_MAX_PRICE_NO_TR_WDS</t>
  </si>
  <si>
    <t>5000</t>
  </si>
  <si>
    <t>HEAT_MAX_PRICE_TR_COAA</t>
  </si>
  <si>
    <t>HEAT_MAX_PRICE_TR_COAB</t>
  </si>
  <si>
    <t>21000</t>
  </si>
  <si>
    <t>HEAT_MAX_PRICE_TR_COAC</t>
  </si>
  <si>
    <t>HEAT_MAX_PRICE_TR_COAF</t>
  </si>
  <si>
    <t>30000</t>
  </si>
  <si>
    <t>HEAT_MAX_PRICE_TR_COAG</t>
  </si>
  <si>
    <t>HEAT_MAX_PRICE_TR_COALF</t>
  </si>
  <si>
    <t>HEAT_MAX_PRICE_TR_COAS</t>
  </si>
  <si>
    <t>HEAT_MAX_PRICE_TR_COASC</t>
  </si>
  <si>
    <t>HEAT_MAX_PRICE_TR_COAWC</t>
  </si>
  <si>
    <t>HEAT_MAX_PRICE_TR_CWD</t>
  </si>
  <si>
    <t>HEAT_MAX_PRICE_TR_DSG</t>
  </si>
  <si>
    <t>HEAT_MAX_PRICE_TR_DSLA</t>
  </si>
  <si>
    <t>90000</t>
  </si>
  <si>
    <t>HEAT_MAX_PRICE_TR_DSLO</t>
  </si>
  <si>
    <t>HEAT_MAX_PRICE_TR_DSLS</t>
  </si>
  <si>
    <t>HEAT_MAX_PRICE_TR_DSLW</t>
  </si>
  <si>
    <t>HEAT_MAX_PRICE_TR_ENR</t>
  </si>
  <si>
    <t>HEAT_MAX_PRICE_TR_GBL</t>
  </si>
  <si>
    <t>HEAT_MAX_PRICE_TR_GCK</t>
  </si>
  <si>
    <t>HEAT_MAX_PRICE_TR_GCN</t>
  </si>
  <si>
    <t>HEAT_MAX_PRICE_TR_GOA</t>
  </si>
  <si>
    <t>HEAT_MAX_PRICE_TR_LNG</t>
  </si>
  <si>
    <t>75000</t>
  </si>
  <si>
    <t>HEAT_MAX_PRICE_TR_MSTF12</t>
  </si>
  <si>
    <t>60000</t>
  </si>
  <si>
    <t>HEAT_MAX_PRICE_TR_MSTF5</t>
  </si>
  <si>
    <t>HEAT_MAX_PRICE_TR_MSTM100</t>
  </si>
  <si>
    <t>HEAT_MAX_PRICE_TR_MSTM200</t>
  </si>
  <si>
    <t>HEAT_MAX_PRICE_TR_MSTM40</t>
  </si>
  <si>
    <t>HEAT_MAX_PRICE_TR_MSTT</t>
  </si>
  <si>
    <t>HEAT_MAX_PRICE_TR_NGC</t>
  </si>
  <si>
    <t>HEAT_MAX_PRICE_TR_NGL</t>
  </si>
  <si>
    <t>HEAT_MAX_PRICE_TR_NGU</t>
  </si>
  <si>
    <t>HEAT_MAX_PRICE_TR_OIL</t>
  </si>
  <si>
    <t>HEAT_MAX_PRICE_TR_PEA</t>
  </si>
  <si>
    <t>HEAT_MAX_PRICE_TR_PLT</t>
  </si>
  <si>
    <t>HEAT_MAX_PRICE_TR_PWR</t>
  </si>
  <si>
    <t>HEAT_MAX_PRICE_TR_SAW</t>
  </si>
  <si>
    <t>HEAT_MAX_PRICE_TR_SHL</t>
  </si>
  <si>
    <t>HEAT_MAX_PRICE_TR_STF</t>
  </si>
  <si>
    <t>HEAT_MAX_PRICE_TR_WDS</t>
  </si>
  <si>
    <t>HEAT_MIN_PRICE_NO_TR_COAA</t>
  </si>
  <si>
    <t>500</t>
  </si>
  <si>
    <t>HEAT_MIN_PRICE_NO_TR_COAB</t>
  </si>
  <si>
    <t>100</t>
  </si>
  <si>
    <t>HEAT_MIN_PRICE_NO_TR_COAC</t>
  </si>
  <si>
    <t>400</t>
  </si>
  <si>
    <t>HEAT_MIN_PRICE_NO_TR_COAF</t>
  </si>
  <si>
    <t>HEAT_MIN_PRICE_NO_TR_COAG</t>
  </si>
  <si>
    <t>600</t>
  </si>
  <si>
    <t>HEAT_MIN_PRICE_NO_TR_COALF</t>
  </si>
  <si>
    <t>350</t>
  </si>
  <si>
    <t>HEAT_MIN_PRICE_NO_TR_COAS</t>
  </si>
  <si>
    <t>HEAT_MIN_PRICE_NO_TR_COASC</t>
  </si>
  <si>
    <t>HEAT_MIN_PRICE_NO_TR_COAWC</t>
  </si>
  <si>
    <t>HEAT_MIN_PRICE_NO_TR_CWD</t>
  </si>
  <si>
    <t>HEAT_MIN_PRICE_NO_TR_DSG</t>
  </si>
  <si>
    <t>2000</t>
  </si>
  <si>
    <t>HEAT_MIN_PRICE_NO_TR_DSLA</t>
  </si>
  <si>
    <t>HEAT_MIN_PRICE_NO_TR_DSLO</t>
  </si>
  <si>
    <t>HEAT_MIN_PRICE_NO_TR_DSLS</t>
  </si>
  <si>
    <t>HEAT_MIN_PRICE_NO_TR_DSLW</t>
  </si>
  <si>
    <t>HEAT_MIN_PRICE_NO_TR_ENR</t>
  </si>
  <si>
    <t>0,5</t>
  </si>
  <si>
    <t>HEAT_MIN_PRICE_NO_TR_GBL</t>
  </si>
  <si>
    <t>200</t>
  </si>
  <si>
    <t>HEAT_MIN_PRICE_NO_TR_GCK</t>
  </si>
  <si>
    <t>300</t>
  </si>
  <si>
    <t>HEAT_MIN_PRICE_NO_TR_GCN</t>
  </si>
  <si>
    <t>HEAT_MIN_PRICE_NO_TR_GOA</t>
  </si>
  <si>
    <t>HEAT_MIN_PRICE_NO_TR_LNG</t>
  </si>
  <si>
    <t>HEAT_MIN_PRICE_NO_TR_MSTF12</t>
  </si>
  <si>
    <t>HEAT_MIN_PRICE_NO_TR_MSTF5</t>
  </si>
  <si>
    <t>HEAT_MIN_PRICE_NO_TR_MSTM100</t>
  </si>
  <si>
    <t>HEAT_MIN_PRICE_NO_TR_MSTM200</t>
  </si>
  <si>
    <t>HEAT_MIN_PRICE_NO_TR_MSTM40</t>
  </si>
  <si>
    <t>HEAT_MIN_PRICE_NO_TR_MSTT</t>
  </si>
  <si>
    <t>HEAT_MIN_PRICE_NO_TR_NGC</t>
  </si>
  <si>
    <t>HEAT_MIN_PRICE_NO_TR_NGL</t>
  </si>
  <si>
    <t>HEAT_MIN_PRICE_NO_TR_NGU</t>
  </si>
  <si>
    <t>HEAT_MIN_PRICE_NO_TR_OIL</t>
  </si>
  <si>
    <t>HEAT_MIN_PRICE_NO_TR_PEA</t>
  </si>
  <si>
    <t>50</t>
  </si>
  <si>
    <t>HEAT_MIN_PRICE_NO_TR_PLT</t>
  </si>
  <si>
    <t>HEAT_MIN_PRICE_NO_TR_PWR</t>
  </si>
  <si>
    <t>HEAT_MIN_PRICE_NO_TR_SAW</t>
  </si>
  <si>
    <t>HEAT_MIN_PRICE_NO_TR_SHL</t>
  </si>
  <si>
    <t>HEAT_MIN_PRICE_NO_TR_STF</t>
  </si>
  <si>
    <t>HEAT_MIN_PRICE_NO_TR_WDS</t>
  </si>
  <si>
    <t>HEAT_MIN_PRICE_TR_COAA</t>
  </si>
  <si>
    <t>HEAT_MIN_PRICE_TR_COAB</t>
  </si>
  <si>
    <t>HEAT_MIN_PRICE_TR_COAC</t>
  </si>
  <si>
    <t>HEAT_MIN_PRICE_TR_COAF</t>
  </si>
  <si>
    <t>HEAT_MIN_PRICE_TR_COAG</t>
  </si>
  <si>
    <t>HEAT_MIN_PRICE_TR_COALF</t>
  </si>
  <si>
    <t>HEAT_MIN_PRICE_TR_COAS</t>
  </si>
  <si>
    <t>HEAT_MIN_PRICE_TR_COASC</t>
  </si>
  <si>
    <t>HEAT_MIN_PRICE_TR_COAWC</t>
  </si>
  <si>
    <t>HEAT_MIN_PRICE_TR_CWD</t>
  </si>
  <si>
    <t>HEAT_MIN_PRICE_TR_DSG</t>
  </si>
  <si>
    <t>HEAT_MIN_PRICE_TR_DSLA</t>
  </si>
  <si>
    <t>HEAT_MIN_PRICE_TR_DSLO</t>
  </si>
  <si>
    <t>HEAT_MIN_PRICE_TR_DSLS</t>
  </si>
  <si>
    <t>HEAT_MIN_PRICE_TR_DSLW</t>
  </si>
  <si>
    <t>HEAT_MIN_PRICE_TR_ENR</t>
  </si>
  <si>
    <t>HEAT_MIN_PRICE_TR_GBL</t>
  </si>
  <si>
    <t>HEAT_MIN_PRICE_TR_GCK</t>
  </si>
  <si>
    <t>HEAT_MIN_PRICE_TR_GCN</t>
  </si>
  <si>
    <t>HEAT_MIN_PRICE_TR_GOA</t>
  </si>
  <si>
    <t>HEAT_MIN_PRICE_TR_LNG</t>
  </si>
  <si>
    <t>HEAT_MIN_PRICE_TR_MSTF12</t>
  </si>
  <si>
    <t>HEAT_MIN_PRICE_TR_MSTF5</t>
  </si>
  <si>
    <t>HEAT_MIN_PRICE_TR_MSTM100</t>
  </si>
  <si>
    <t>HEAT_MIN_PRICE_TR_MSTM200</t>
  </si>
  <si>
    <t>HEAT_MIN_PRICE_TR_MSTM40</t>
  </si>
  <si>
    <t>HEAT_MIN_PRICE_TR_MSTT</t>
  </si>
  <si>
    <t>HEAT_MIN_PRICE_TR_NGC</t>
  </si>
  <si>
    <t>HEAT_MIN_PRICE_TR_NGL</t>
  </si>
  <si>
    <t>HEAT_MIN_PRICE_TR_NGU</t>
  </si>
  <si>
    <t>HEAT_MIN_PRICE_TR_OIL</t>
  </si>
  <si>
    <t>HEAT_MIN_PRICE_TR_PEA</t>
  </si>
  <si>
    <t>HEAT_MIN_PRICE_TR_PLT</t>
  </si>
  <si>
    <t>HEAT_MIN_PRICE_TR_PWR</t>
  </si>
  <si>
    <t>HEAT_MIN_PRICE_TR_SAW</t>
  </si>
  <si>
    <t>HEAT_MIN_PRICE_TR_SHL</t>
  </si>
  <si>
    <t>HEAT_MIN_PRICE_TR_STF</t>
  </si>
  <si>
    <t>HEAT_MIN_PRICE_TR_WDS</t>
  </si>
  <si>
    <t>MST_SUPPLY_MAX_PRICE</t>
  </si>
  <si>
    <t>MST_VOLUME_VALIDATION</t>
  </si>
  <si>
    <t>PURCHASES_URL_LIST</t>
  </si>
  <si>
    <t>https://zakupki.gov.ru/223/clause/public/order-clause/info/documents.html?clauseId=</t>
  </si>
  <si>
    <t>https://zakupki.gov.ru/223/contract/public/contract/view/general-information.html?</t>
  </si>
  <si>
    <t>https://zakupki.gov.ru/223/contract/public/contract/view/general-information.html?id={number}</t>
  </si>
  <si>
    <t>https://zakupki.gov.ru/223/purchase/public/purchase/info/common-info.html?noticeId={number}</t>
  </si>
  <si>
    <t>https://zakupki.gov.ru/223/purchase/public/purchase/info/common-info.html?noticeInfoId={number}</t>
  </si>
  <si>
    <t>https://zakupki.gov.ru/223/purchase/public/purchase/info/common-info.html?regNumber={number}</t>
  </si>
  <si>
    <t>https://zakupki.gov.ru/epz/contract/contractCard/common-info.html?reestrNumber={number}</t>
  </si>
  <si>
    <t>https://zakupki.gov.ru/epz/order/notice/ea44/view/common-info.html?regNumber={number}</t>
  </si>
  <si>
    <t>https://zakupki.gov.ru/epz/order/notice/ep44/view/common-info.html?regNumber={number}</t>
  </si>
  <si>
    <t>https://zakupki.gov.ru/epz/order/notice/inm111/view/common-info.html?regNumber={number}</t>
  </si>
  <si>
    <t>https://zakupki.gov.ru/epz/order/notice/zk44/view/common-info.html?regNumber={number}</t>
  </si>
  <si>
    <t>https://zakupki.gov.ru/epz/order/notice/zk504/view/common-info.html?regNumber={number}</t>
  </si>
  <si>
    <t>https://zakupki.gov.ru/epz/order/notice/zp44/view/common-info.html?regNumber={number}</t>
  </si>
  <si>
    <t>https://zakupki.gov.ru/epz/orderplan/plan-graph-card/special-purchase.html?revision-id=</t>
  </si>
  <si>
    <t>PURCHASE_MIN_PRICE</t>
  </si>
  <si>
    <t>RST_SRC_SKIP_FILTER_BY_KPP</t>
  </si>
  <si>
    <t>SUPPLIER_DETERMINING_METHOD_LIST</t>
  </si>
  <si>
    <t>№ 223-ФЗ: Закупка у единственного поставщика (исполнителя, подрядчика)</t>
  </si>
  <si>
    <t>№ 223-ФЗ: Запрос котировок</t>
  </si>
  <si>
    <t>№ 223-ФЗ: Запрос предложений</t>
  </si>
  <si>
    <t>№ 223-ФЗ: Запрос цен</t>
  </si>
  <si>
    <t>№ 223-ФЗ: Открытые конкурентные переговоры</t>
  </si>
  <si>
    <t>№ 223-ФЗ: Открытый аукцион</t>
  </si>
  <si>
    <t>№ 223-ФЗ: Открытый конкурентный отбор с предварительным отбором в бумажной форме</t>
  </si>
  <si>
    <t>№ 223-ФЗ: Открытый конкурс</t>
  </si>
  <si>
    <t>№ 223-ФЗ: Открытый одноэтапный запрос предложений</t>
  </si>
  <si>
    <t>№ 223-ФЗ: Электронный аукцион</t>
  </si>
  <si>
    <t>№ 44-ФЗ: Двухэтапный конкурс</t>
  </si>
  <si>
    <t>№ 44-ФЗ: Закрытый аукцион</t>
  </si>
  <si>
    <t>№ 44-ФЗ: Закрытый двухэтапный конкурс</t>
  </si>
  <si>
    <t>№ 44-ФЗ: Закрытый конкурс</t>
  </si>
  <si>
    <t>№ 44-ФЗ: Закрытый конкурс с ограниченным участием</t>
  </si>
  <si>
    <t>№ 44-ФЗ: Закупка у единственного поставщика (исполнителя, подрядчика)</t>
  </si>
  <si>
    <t>№ 44-ФЗ: Запрос котировок</t>
  </si>
  <si>
    <t>№ 44-ФЗ: Запрос котировок без размещения извещения</t>
  </si>
  <si>
    <t>№ 44-ФЗ: Запрос предложений</t>
  </si>
  <si>
    <t>№ 44-ФЗ: Запрос предложений в электронном виде</t>
  </si>
  <si>
    <t>№ 44-ФЗ: Иной способ</t>
  </si>
  <si>
    <t>№ 44-ФЗ: Конкурс c ограниченным участием</t>
  </si>
  <si>
    <t>№ 44-ФЗ: Открытый конкурс</t>
  </si>
  <si>
    <t>№ 44-ФЗ: Предварительный отбор</t>
  </si>
  <si>
    <t>№ 44-ФЗ: Способ определения поставщика (подрядчика, исполнителя), установленный Правительством Российской Федерации в соответствии со статьей 111 Федерального закона № 44-ФЗ</t>
  </si>
  <si>
    <t>№ 44-ФЗ: Электронный аукцион</t>
  </si>
  <si>
    <t>Брокерские услуги</t>
  </si>
  <si>
    <t>Внеконкурсные процедуры (действие 223-ФЗ и 44-ФЗ не распространяется на организацию)</t>
  </si>
  <si>
    <t>Внеконкурсные процедуры (закупки в соответствии с Положением организации о закупках)</t>
  </si>
  <si>
    <t>Внеконкурсные процедуры (закупки у взаимозависимых юридических лиц)</t>
  </si>
  <si>
    <t>Внеконкурсные процедуры (организация должна проводить закупки по 223-ФЗ или 44-ФЗ, но требование не выполнено)</t>
  </si>
  <si>
    <t>Закупка стоимостью менее порогового значения, необходимого для проведения конкурсных процедур по 223-ФЗ или 44-ФЗ</t>
  </si>
  <si>
    <t>Открытые конкурентные переговоры</t>
  </si>
  <si>
    <t>Покупка на бирже нефтепродуктов по договору с Биржей</t>
  </si>
  <si>
    <t>Топливо собственного производства</t>
  </si>
  <si>
    <t>Алатырский муниципальный район</t>
  </si>
  <si>
    <t>97603000</t>
  </si>
  <si>
    <t>муниципальный район</t>
  </si>
  <si>
    <t>Алтышевское</t>
  </si>
  <si>
    <t>97603405</t>
  </si>
  <si>
    <t>сельское поселение</t>
  </si>
  <si>
    <t>Атратское</t>
  </si>
  <si>
    <t>97603410</t>
  </si>
  <si>
    <t>Ахматовское</t>
  </si>
  <si>
    <t>97603415</t>
  </si>
  <si>
    <t>Восходское</t>
  </si>
  <si>
    <t>97603420</t>
  </si>
  <si>
    <t>Иваньково-Ленинское</t>
  </si>
  <si>
    <t>97603430</t>
  </si>
  <si>
    <t>Кирское</t>
  </si>
  <si>
    <t>97603438</t>
  </si>
  <si>
    <t>Кувакинское</t>
  </si>
  <si>
    <t>97603440</t>
  </si>
  <si>
    <t>Междуреченское</t>
  </si>
  <si>
    <t>97603445</t>
  </si>
  <si>
    <t>Миренское</t>
  </si>
  <si>
    <t>97603450</t>
  </si>
  <si>
    <t>Новоайбесинское</t>
  </si>
  <si>
    <t>97603455</t>
  </si>
  <si>
    <t>Октябрьское</t>
  </si>
  <si>
    <t>97603458</t>
  </si>
  <si>
    <t>Первомайское</t>
  </si>
  <si>
    <t>97603460</t>
  </si>
  <si>
    <t>Сойгинское</t>
  </si>
  <si>
    <t>97603465</t>
  </si>
  <si>
    <t>Староайбесинское</t>
  </si>
  <si>
    <t>97603475</t>
  </si>
  <si>
    <t>Стемасское</t>
  </si>
  <si>
    <t>97603480</t>
  </si>
  <si>
    <t>Чуварлейское</t>
  </si>
  <si>
    <t>97603490</t>
  </si>
  <si>
    <t>Аликовский муниципальный район</t>
  </si>
  <si>
    <t>97605000</t>
  </si>
  <si>
    <t>Аликовское</t>
  </si>
  <si>
    <t>97605405</t>
  </si>
  <si>
    <t>Большевыльское</t>
  </si>
  <si>
    <t>97605415</t>
  </si>
  <si>
    <t>Ефремкасинское</t>
  </si>
  <si>
    <t>97605420</t>
  </si>
  <si>
    <t>Илгышевское</t>
  </si>
  <si>
    <t>97605425</t>
  </si>
  <si>
    <t>Крымзарайкинское</t>
  </si>
  <si>
    <t>97605435</t>
  </si>
  <si>
    <t>Питишевское</t>
  </si>
  <si>
    <t>97605450</t>
  </si>
  <si>
    <t>Раскильдинское</t>
  </si>
  <si>
    <t>97605455</t>
  </si>
  <si>
    <t>Таутовское</t>
  </si>
  <si>
    <t>97605465</t>
  </si>
  <si>
    <t>Тенеевское</t>
  </si>
  <si>
    <t>97605470</t>
  </si>
  <si>
    <t>Чувашско-Сорминское</t>
  </si>
  <si>
    <t>97605475</t>
  </si>
  <si>
    <t>Шумшевашское</t>
  </si>
  <si>
    <t>97605485</t>
  </si>
  <si>
    <t>Яндобиинское</t>
  </si>
  <si>
    <t>97605490</t>
  </si>
  <si>
    <t>Батыревский муниципальный район</t>
  </si>
  <si>
    <t>97607000</t>
  </si>
  <si>
    <t>Алманчиковское</t>
  </si>
  <si>
    <t>97607402</t>
  </si>
  <si>
    <t>Балабаш-Баишевское</t>
  </si>
  <si>
    <t>97607405</t>
  </si>
  <si>
    <t>Батыревское</t>
  </si>
  <si>
    <t>97607410</t>
  </si>
  <si>
    <t>Бахтигильдинское</t>
  </si>
  <si>
    <t>97607415</t>
  </si>
  <si>
    <t>Бикшикское</t>
  </si>
  <si>
    <t>97607420</t>
  </si>
  <si>
    <t>Большечеменевское</t>
  </si>
  <si>
    <t>97607425</t>
  </si>
  <si>
    <t>Долгоостровское</t>
  </si>
  <si>
    <t>97607430</t>
  </si>
  <si>
    <t>Кзыл-Чишминское</t>
  </si>
  <si>
    <t>97607435</t>
  </si>
  <si>
    <t>Новоахпердинское</t>
  </si>
  <si>
    <t>97607440</t>
  </si>
  <si>
    <t>Норваш-Шигалинское</t>
  </si>
  <si>
    <t>97607445</t>
  </si>
  <si>
    <t>97607450</t>
  </si>
  <si>
    <t>Сигачинское</t>
  </si>
  <si>
    <t>97607452</t>
  </si>
  <si>
    <t>Сугутское</t>
  </si>
  <si>
    <t>97607455</t>
  </si>
  <si>
    <t>Тарханское</t>
  </si>
  <si>
    <t>97607460</t>
  </si>
  <si>
    <t>Татарско-Сугутское</t>
  </si>
  <si>
    <t>97607465</t>
  </si>
  <si>
    <t>Тойсинское</t>
  </si>
  <si>
    <t>97607470</t>
  </si>
  <si>
    <t>Туруновское</t>
  </si>
  <si>
    <t>97607472</t>
  </si>
  <si>
    <t>Шаймурзинское</t>
  </si>
  <si>
    <t>97607480</t>
  </si>
  <si>
    <t>Шыгырданское</t>
  </si>
  <si>
    <t>97607475</t>
  </si>
  <si>
    <t>Вурнарский муниципальный район</t>
  </si>
  <si>
    <t>97610000</t>
  </si>
  <si>
    <t>Азимсирминское</t>
  </si>
  <si>
    <t>97610404</t>
  </si>
  <si>
    <t>Алгазинское</t>
  </si>
  <si>
    <t>97610408</t>
  </si>
  <si>
    <t>Апнерское</t>
  </si>
  <si>
    <t>97610412</t>
  </si>
  <si>
    <t>Большеторханское</t>
  </si>
  <si>
    <t>97610416</t>
  </si>
  <si>
    <t>Большеяушское</t>
  </si>
  <si>
    <t>97610420</t>
  </si>
  <si>
    <t>Буртасинское</t>
  </si>
  <si>
    <t>97610424</t>
  </si>
  <si>
    <t>Вурманкасинское</t>
  </si>
  <si>
    <t>97610428</t>
  </si>
  <si>
    <t>Вурнарское</t>
  </si>
  <si>
    <t>97610151</t>
  </si>
  <si>
    <t>городское поселение, в состав которого входит поселок</t>
  </si>
  <si>
    <t>Ермошкинское</t>
  </si>
  <si>
    <t>97610432</t>
  </si>
  <si>
    <t>Ершипосинское</t>
  </si>
  <si>
    <t>97610436</t>
  </si>
  <si>
    <t>Калининское</t>
  </si>
  <si>
    <t>97610440</t>
  </si>
  <si>
    <t>Кольцовское</t>
  </si>
  <si>
    <t>97610444</t>
  </si>
  <si>
    <t>Малояушское</t>
  </si>
  <si>
    <t>97610452</t>
  </si>
  <si>
    <t>Ойкас-Кибекское</t>
  </si>
  <si>
    <t>97610460</t>
  </si>
  <si>
    <t>Санарпосинское</t>
  </si>
  <si>
    <t>97610468</t>
  </si>
  <si>
    <t>Сявалкасинское</t>
  </si>
  <si>
    <t>97610472</t>
  </si>
  <si>
    <t>Хирпосинское</t>
  </si>
  <si>
    <t>97610478</t>
  </si>
  <si>
    <t>Шинерское</t>
  </si>
  <si>
    <t>97610480</t>
  </si>
  <si>
    <t>Янгорчинское</t>
  </si>
  <si>
    <t>97610484</t>
  </si>
  <si>
    <t>Город Алатырь</t>
  </si>
  <si>
    <t>97704000</t>
  </si>
  <si>
    <t>городской округ</t>
  </si>
  <si>
    <t>Город Канаш</t>
  </si>
  <si>
    <t>97707000</t>
  </si>
  <si>
    <t>Город Новочебоксарск</t>
  </si>
  <si>
    <t>97710000</t>
  </si>
  <si>
    <t>Город Чебоксары</t>
  </si>
  <si>
    <t>97701000</t>
  </si>
  <si>
    <t>Город Шумерля</t>
  </si>
  <si>
    <t>97713000</t>
  </si>
  <si>
    <t>Ибресинский муниципальный район</t>
  </si>
  <si>
    <t>97613000</t>
  </si>
  <si>
    <t>Айбечское</t>
  </si>
  <si>
    <t>97613405</t>
  </si>
  <si>
    <t>Андреевское</t>
  </si>
  <si>
    <t>97613410</t>
  </si>
  <si>
    <t>Березовское</t>
  </si>
  <si>
    <t>97613415</t>
  </si>
  <si>
    <t>Большеабакасинское</t>
  </si>
  <si>
    <t>97613420</t>
  </si>
  <si>
    <t>Буинское</t>
  </si>
  <si>
    <t>97613423</t>
  </si>
  <si>
    <t>Ибресинское</t>
  </si>
  <si>
    <t>97613151</t>
  </si>
  <si>
    <t>Кировское</t>
  </si>
  <si>
    <t>97613430</t>
  </si>
  <si>
    <t>Климовское</t>
  </si>
  <si>
    <t>97613435</t>
  </si>
  <si>
    <t>Малокармалинское</t>
  </si>
  <si>
    <t>97613440</t>
  </si>
  <si>
    <t>Новочурашевское</t>
  </si>
  <si>
    <t>97613445</t>
  </si>
  <si>
    <t>Хормалинское</t>
  </si>
  <si>
    <t>97613450</t>
  </si>
  <si>
    <t>Чувашско-Тимяшское</t>
  </si>
  <si>
    <t>97613455</t>
  </si>
  <si>
    <t>Ширтанское</t>
  </si>
  <si>
    <t>97613425</t>
  </si>
  <si>
    <t>Канашский муниципальный район</t>
  </si>
  <si>
    <t>97616000</t>
  </si>
  <si>
    <t>Асхвинское</t>
  </si>
  <si>
    <t>97616404</t>
  </si>
  <si>
    <t>Атнашевское</t>
  </si>
  <si>
    <t>97616406</t>
  </si>
  <si>
    <t>Ачакасинское</t>
  </si>
  <si>
    <t>97616408</t>
  </si>
  <si>
    <t>Байгильдинское</t>
  </si>
  <si>
    <t>97616412</t>
  </si>
  <si>
    <t>Вутабосинское</t>
  </si>
  <si>
    <t>97616416</t>
  </si>
  <si>
    <t>Караклинское</t>
  </si>
  <si>
    <t>97616419</t>
  </si>
  <si>
    <t>Кошноруйское</t>
  </si>
  <si>
    <t>97616420</t>
  </si>
  <si>
    <t>Малобикшихское</t>
  </si>
  <si>
    <t>97616424</t>
  </si>
  <si>
    <t>Малокибечское</t>
  </si>
  <si>
    <t>97616428</t>
  </si>
  <si>
    <t>Новоурюмовское</t>
  </si>
  <si>
    <t>97616432</t>
  </si>
  <si>
    <t>Новочелкасинское</t>
  </si>
  <si>
    <t>97616436</t>
  </si>
  <si>
    <t>Сеспельское</t>
  </si>
  <si>
    <t>97616440</t>
  </si>
  <si>
    <t>Среднекибечское</t>
  </si>
  <si>
    <t>97616444</t>
  </si>
  <si>
    <t>Сугайкасинское</t>
  </si>
  <si>
    <t>97616448</t>
  </si>
  <si>
    <t>Тобурдановское</t>
  </si>
  <si>
    <t>97616456</t>
  </si>
  <si>
    <t>Ухманское</t>
  </si>
  <si>
    <t>97616460</t>
  </si>
  <si>
    <t>Хучельское</t>
  </si>
  <si>
    <t>97616462</t>
  </si>
  <si>
    <t>Чагасьское</t>
  </si>
  <si>
    <t>97616464</t>
  </si>
  <si>
    <t>Шакуловское</t>
  </si>
  <si>
    <t>97616468</t>
  </si>
  <si>
    <t>Шальтямское</t>
  </si>
  <si>
    <t>97616472</t>
  </si>
  <si>
    <t>Шибылгинское</t>
  </si>
  <si>
    <t>97616474</t>
  </si>
  <si>
    <t>Шихазанское</t>
  </si>
  <si>
    <t>97616476</t>
  </si>
  <si>
    <t>Ямашевское</t>
  </si>
  <si>
    <t>97616484</t>
  </si>
  <si>
    <t>Янгличское</t>
  </si>
  <si>
    <t>97616488</t>
  </si>
  <si>
    <t>Козловский муниципальный район</t>
  </si>
  <si>
    <t>97619000</t>
  </si>
  <si>
    <t>Андреево-Базарское</t>
  </si>
  <si>
    <t>97619405</t>
  </si>
  <si>
    <t>Аттиковское</t>
  </si>
  <si>
    <t>97619410</t>
  </si>
  <si>
    <t>Байгуловское</t>
  </si>
  <si>
    <t>97619415</t>
  </si>
  <si>
    <t>Еметкинское</t>
  </si>
  <si>
    <t>97619425</t>
  </si>
  <si>
    <t>Карамышевское</t>
  </si>
  <si>
    <t>97619430</t>
  </si>
  <si>
    <t>Карачаевское</t>
  </si>
  <si>
    <t>97619435</t>
  </si>
  <si>
    <t>Козловское</t>
  </si>
  <si>
    <t>97619101</t>
  </si>
  <si>
    <t>городское поселение, в состав которого входит город</t>
  </si>
  <si>
    <t>Солдыбаевское</t>
  </si>
  <si>
    <t>97619443</t>
  </si>
  <si>
    <t>Тюрлеминское</t>
  </si>
  <si>
    <t>97619445</t>
  </si>
  <si>
    <t>Янгильдинское</t>
  </si>
  <si>
    <t>97619450</t>
  </si>
  <si>
    <t>Комсомольский муниципальный район</t>
  </si>
  <si>
    <t>97621000</t>
  </si>
  <si>
    <t>Александровское</t>
  </si>
  <si>
    <t>97621405</t>
  </si>
  <si>
    <t>Альбусь-Сюрбеевское</t>
  </si>
  <si>
    <t>97621410</t>
  </si>
  <si>
    <t>Асановское</t>
  </si>
  <si>
    <t>97621415</t>
  </si>
  <si>
    <t>Кайнлыкское</t>
  </si>
  <si>
    <t>97621420</t>
  </si>
  <si>
    <t>Комсомольское</t>
  </si>
  <si>
    <t>97621425</t>
  </si>
  <si>
    <t>Новочелны-Сюрбеевское</t>
  </si>
  <si>
    <t>97621440</t>
  </si>
  <si>
    <t>Полевосундырское</t>
  </si>
  <si>
    <t>97621445</t>
  </si>
  <si>
    <t>Сюрбей-Токаевское</t>
  </si>
  <si>
    <t>97621449</t>
  </si>
  <si>
    <t>Тугаевское</t>
  </si>
  <si>
    <t>97621452</t>
  </si>
  <si>
    <t>Урмаевское</t>
  </si>
  <si>
    <t>97621455</t>
  </si>
  <si>
    <t>Чичканское</t>
  </si>
  <si>
    <t>97621460</t>
  </si>
  <si>
    <t>Шераутское</t>
  </si>
  <si>
    <t>97621465</t>
  </si>
  <si>
    <t>Красноармейский муниципальный район</t>
  </si>
  <si>
    <t>97624000</t>
  </si>
  <si>
    <t>Алманчинское</t>
  </si>
  <si>
    <t>97624405</t>
  </si>
  <si>
    <t>Большешатьминское</t>
  </si>
  <si>
    <t>97624410</t>
  </si>
  <si>
    <t>Исаковское</t>
  </si>
  <si>
    <t>97624420</t>
  </si>
  <si>
    <t>Караевское</t>
  </si>
  <si>
    <t>97624425</t>
  </si>
  <si>
    <t>Красноармейское</t>
  </si>
  <si>
    <t>97624430</t>
  </si>
  <si>
    <t>Пикшикское</t>
  </si>
  <si>
    <t>97624434</t>
  </si>
  <si>
    <t>Убеевское</t>
  </si>
  <si>
    <t>97624440</t>
  </si>
  <si>
    <t>Чадукасинское</t>
  </si>
  <si>
    <t>97624445</t>
  </si>
  <si>
    <t>Яншихово-Челлинское</t>
  </si>
  <si>
    <t>97624460</t>
  </si>
  <si>
    <t>Красночетайский муниципальный район</t>
  </si>
  <si>
    <t>97626000</t>
  </si>
  <si>
    <t>Акчикасинское</t>
  </si>
  <si>
    <t>97626405</t>
  </si>
  <si>
    <t>Атнарское</t>
  </si>
  <si>
    <t>97626415</t>
  </si>
  <si>
    <t>Большеатменское</t>
  </si>
  <si>
    <t>97626418</t>
  </si>
  <si>
    <t>Испуханское</t>
  </si>
  <si>
    <t>97626425</t>
  </si>
  <si>
    <t>Красночетайское</t>
  </si>
  <si>
    <t>97626430</t>
  </si>
  <si>
    <t>Пандиковское</t>
  </si>
  <si>
    <t>97626435</t>
  </si>
  <si>
    <t>Питеркинское</t>
  </si>
  <si>
    <t>97626440</t>
  </si>
  <si>
    <t>Староатайское</t>
  </si>
  <si>
    <t>97626445</t>
  </si>
  <si>
    <t>Хозанкинское</t>
  </si>
  <si>
    <t>97626450</t>
  </si>
  <si>
    <t>Штанашское</t>
  </si>
  <si>
    <t>97626455</t>
  </si>
  <si>
    <t>Мариинско-Посадский муниципальный район</t>
  </si>
  <si>
    <t>97629000</t>
  </si>
  <si>
    <t>Аксаринское</t>
  </si>
  <si>
    <t>97629445</t>
  </si>
  <si>
    <t>Бичуринское</t>
  </si>
  <si>
    <t>97629410</t>
  </si>
  <si>
    <t>Большешигаевское</t>
  </si>
  <si>
    <t>97629465</t>
  </si>
  <si>
    <t>Карабашское</t>
  </si>
  <si>
    <t>97629415</t>
  </si>
  <si>
    <t>Кугеевское</t>
  </si>
  <si>
    <t>97629420</t>
  </si>
  <si>
    <t>Мариинско-Посадское</t>
  </si>
  <si>
    <t>97629101</t>
  </si>
  <si>
    <t>97629430</t>
  </si>
  <si>
    <t>Первочурашевское</t>
  </si>
  <si>
    <t>97629435</t>
  </si>
  <si>
    <t>Приволжское</t>
  </si>
  <si>
    <t>97629425</t>
  </si>
  <si>
    <t>Сутчевское</t>
  </si>
  <si>
    <t>97629440</t>
  </si>
  <si>
    <t>Шоршельское</t>
  </si>
  <si>
    <t>97629450</t>
  </si>
  <si>
    <t>Эльбарусовское</t>
  </si>
  <si>
    <t>97629460</t>
  </si>
  <si>
    <t>Моргаушский муниципальный район</t>
  </si>
  <si>
    <t>97632000</t>
  </si>
  <si>
    <t>97632410</t>
  </si>
  <si>
    <t>Большесундырское</t>
  </si>
  <si>
    <t>97632420</t>
  </si>
  <si>
    <t>Ильинское</t>
  </si>
  <si>
    <t>97632425</t>
  </si>
  <si>
    <t>Кадикасинское</t>
  </si>
  <si>
    <t>97632430</t>
  </si>
  <si>
    <t>Моргаушское</t>
  </si>
  <si>
    <t>97632435</t>
  </si>
  <si>
    <t>Москакасинское</t>
  </si>
  <si>
    <t>97632440</t>
  </si>
  <si>
    <t>Орининское</t>
  </si>
  <si>
    <t>97632445</t>
  </si>
  <si>
    <t>Сятракасинское</t>
  </si>
  <si>
    <t>97632455</t>
  </si>
  <si>
    <t>Тораевское</t>
  </si>
  <si>
    <t>97632460</t>
  </si>
  <si>
    <t>Хорнойское</t>
  </si>
  <si>
    <t>97632463</t>
  </si>
  <si>
    <t>Чуманкасинское</t>
  </si>
  <si>
    <t>97632465</t>
  </si>
  <si>
    <t>Шатьмапосинское</t>
  </si>
  <si>
    <t>97632470</t>
  </si>
  <si>
    <t>Юнгинское</t>
  </si>
  <si>
    <t>97632480</t>
  </si>
  <si>
    <t>Юськасинское</t>
  </si>
  <si>
    <t>97632485</t>
  </si>
  <si>
    <t>Ярабайкасинское</t>
  </si>
  <si>
    <t>97632488</t>
  </si>
  <si>
    <t>Ярославское</t>
  </si>
  <si>
    <t>97632490</t>
  </si>
  <si>
    <t>Порецкий муниципальный район</t>
  </si>
  <si>
    <t>97635000</t>
  </si>
  <si>
    <t>Анастасовское</t>
  </si>
  <si>
    <t>97635405</t>
  </si>
  <si>
    <t>97635420</t>
  </si>
  <si>
    <t>Кудеихинское</t>
  </si>
  <si>
    <t>97635425</t>
  </si>
  <si>
    <t>Мишуковское</t>
  </si>
  <si>
    <t>97635430</t>
  </si>
  <si>
    <t>Напольновское</t>
  </si>
  <si>
    <t>97635435</t>
  </si>
  <si>
    <t>Никулинское</t>
  </si>
  <si>
    <t>97635440</t>
  </si>
  <si>
    <t>97635445</t>
  </si>
  <si>
    <t>Порецкое</t>
  </si>
  <si>
    <t>97635455</t>
  </si>
  <si>
    <t>Рындинское</t>
  </si>
  <si>
    <t>97635485</t>
  </si>
  <si>
    <t>Семеновское</t>
  </si>
  <si>
    <t>97635465</t>
  </si>
  <si>
    <t>Сиявское</t>
  </si>
  <si>
    <t>97635470</t>
  </si>
  <si>
    <t>Сыресинское</t>
  </si>
  <si>
    <t>97635480</t>
  </si>
  <si>
    <t>Урмарский муниципальный район</t>
  </si>
  <si>
    <t>97638000</t>
  </si>
  <si>
    <t>Арабосинское</t>
  </si>
  <si>
    <t>97638405</t>
  </si>
  <si>
    <t>Бишевское</t>
  </si>
  <si>
    <t>97638408</t>
  </si>
  <si>
    <t>Большечакинское</t>
  </si>
  <si>
    <t>97638410</t>
  </si>
  <si>
    <t>Большеяниковское</t>
  </si>
  <si>
    <t>97638415</t>
  </si>
  <si>
    <t>Ковалинское</t>
  </si>
  <si>
    <t>97638425</t>
  </si>
  <si>
    <t>Кудеснерское</t>
  </si>
  <si>
    <t>97638430</t>
  </si>
  <si>
    <t>Кульгешское</t>
  </si>
  <si>
    <t>97638432</t>
  </si>
  <si>
    <t>Мусирминское</t>
  </si>
  <si>
    <t>97638435</t>
  </si>
  <si>
    <t>Староурмарское</t>
  </si>
  <si>
    <t>97638440</t>
  </si>
  <si>
    <t>Тегешевское</t>
  </si>
  <si>
    <t>97638445</t>
  </si>
  <si>
    <t>Урмарское</t>
  </si>
  <si>
    <t>97638151</t>
  </si>
  <si>
    <t>Челкасинское</t>
  </si>
  <si>
    <t>97638450</t>
  </si>
  <si>
    <t>Чубаевское</t>
  </si>
  <si>
    <t>97638455</t>
  </si>
  <si>
    <t>Шигалинское</t>
  </si>
  <si>
    <t>97638460</t>
  </si>
  <si>
    <t>Шихабыловское</t>
  </si>
  <si>
    <t>97638462</t>
  </si>
  <si>
    <t>Шоркистринское</t>
  </si>
  <si>
    <t>97638465</t>
  </si>
  <si>
    <t>Цивильский муниципальный район</t>
  </si>
  <si>
    <t>97641000</t>
  </si>
  <si>
    <t>Богатыревское</t>
  </si>
  <si>
    <t>97641404</t>
  </si>
  <si>
    <t>Булдеевское</t>
  </si>
  <si>
    <t>97641412</t>
  </si>
  <si>
    <t>Второвурманкасинское</t>
  </si>
  <si>
    <t>97641440</t>
  </si>
  <si>
    <t>Игорварское</t>
  </si>
  <si>
    <t>97641420</t>
  </si>
  <si>
    <t>Конарское</t>
  </si>
  <si>
    <t>97641452</t>
  </si>
  <si>
    <t>Малоянгорчинское</t>
  </si>
  <si>
    <t>97641437</t>
  </si>
  <si>
    <t>Медикасинское</t>
  </si>
  <si>
    <t>97641432</t>
  </si>
  <si>
    <t>Михайловское</t>
  </si>
  <si>
    <t>97641434</t>
  </si>
  <si>
    <t>Опытное</t>
  </si>
  <si>
    <t>97641424</t>
  </si>
  <si>
    <t>Первостепановское</t>
  </si>
  <si>
    <t>97641408</t>
  </si>
  <si>
    <t>Поваркасинское</t>
  </si>
  <si>
    <t>97641444</t>
  </si>
  <si>
    <t>97641448</t>
  </si>
  <si>
    <t>Таушкасинское</t>
  </si>
  <si>
    <t>97641468</t>
  </si>
  <si>
    <t>Тувсинское</t>
  </si>
  <si>
    <t>97641464</t>
  </si>
  <si>
    <t>Цивильское</t>
  </si>
  <si>
    <t>97641101</t>
  </si>
  <si>
    <t>Чиричкасинское</t>
  </si>
  <si>
    <t>97641475</t>
  </si>
  <si>
    <t>Чурачикское</t>
  </si>
  <si>
    <t>97641480</t>
  </si>
  <si>
    <t>Чебоксарский муниципальный район</t>
  </si>
  <si>
    <t>97644000</t>
  </si>
  <si>
    <t>Абашевское</t>
  </si>
  <si>
    <t>97644404</t>
  </si>
  <si>
    <t>Акулевское</t>
  </si>
  <si>
    <t>97644408</t>
  </si>
  <si>
    <t>Атлашевское</t>
  </si>
  <si>
    <t>97644448</t>
  </si>
  <si>
    <t>Большекатрасьское</t>
  </si>
  <si>
    <t>97644416</t>
  </si>
  <si>
    <t>Вурман-Сюктерское</t>
  </si>
  <si>
    <t>97644420</t>
  </si>
  <si>
    <t>Ишакское</t>
  </si>
  <si>
    <t>97644428</t>
  </si>
  <si>
    <t>Ишлейское</t>
  </si>
  <si>
    <t>97644432</t>
  </si>
  <si>
    <t>Кугесьское</t>
  </si>
  <si>
    <t>97644442</t>
  </si>
  <si>
    <t>Кшаушское</t>
  </si>
  <si>
    <t>97644440</t>
  </si>
  <si>
    <t>Лапсарское</t>
  </si>
  <si>
    <t>97644444</t>
  </si>
  <si>
    <t>Сарабакасинское</t>
  </si>
  <si>
    <t>97644452</t>
  </si>
  <si>
    <t>Синьял-Покровское</t>
  </si>
  <si>
    <t>97644456</t>
  </si>
  <si>
    <t>Синьяльское</t>
  </si>
  <si>
    <t>97644460</t>
  </si>
  <si>
    <t>Сирмапосинское</t>
  </si>
  <si>
    <t>97644454</t>
  </si>
  <si>
    <t>Чиршкасинское</t>
  </si>
  <si>
    <t>97644482</t>
  </si>
  <si>
    <t>Шинерпосинское</t>
  </si>
  <si>
    <t>97644484</t>
  </si>
  <si>
    <t>Янышское</t>
  </si>
  <si>
    <t>97644488</t>
  </si>
  <si>
    <t>Шемуршинский муниципальный район</t>
  </si>
  <si>
    <t>97647000</t>
  </si>
  <si>
    <t>Бичурга-Баишевское</t>
  </si>
  <si>
    <t>97647410</t>
  </si>
  <si>
    <t>Большебуяновское</t>
  </si>
  <si>
    <t>97647417</t>
  </si>
  <si>
    <t>Карабай-Шемуршинское</t>
  </si>
  <si>
    <t>97647422</t>
  </si>
  <si>
    <t>Малобуяновское</t>
  </si>
  <si>
    <t>97647428</t>
  </si>
  <si>
    <t>Старочукальское</t>
  </si>
  <si>
    <t>97647442</t>
  </si>
  <si>
    <t>Трехбалтаевское</t>
  </si>
  <si>
    <t>97647448</t>
  </si>
  <si>
    <t>Чепкас-Никольское</t>
  </si>
  <si>
    <t>97647455</t>
  </si>
  <si>
    <t>Чукальское</t>
  </si>
  <si>
    <t>97647460</t>
  </si>
  <si>
    <t>Шемуршинское</t>
  </si>
  <si>
    <t>97647464</t>
  </si>
  <si>
    <t>Шумерлинский муниципальный район</t>
  </si>
  <si>
    <t>97650000</t>
  </si>
  <si>
    <t>Большеалгашинское</t>
  </si>
  <si>
    <t>97650405</t>
  </si>
  <si>
    <t>Егоркинское</t>
  </si>
  <si>
    <t>97650410</t>
  </si>
  <si>
    <t>Краснооктябрьское</t>
  </si>
  <si>
    <t>97650415</t>
  </si>
  <si>
    <t>Магаринское</t>
  </si>
  <si>
    <t>97650420</t>
  </si>
  <si>
    <t>Нижнекумашкинское</t>
  </si>
  <si>
    <t>97650430</t>
  </si>
  <si>
    <t>Русско-Алгашинское</t>
  </si>
  <si>
    <t>97650440</t>
  </si>
  <si>
    <t>Торханское</t>
  </si>
  <si>
    <t>97650445</t>
  </si>
  <si>
    <t>Туванское</t>
  </si>
  <si>
    <t>97650450</t>
  </si>
  <si>
    <t>Ходарское</t>
  </si>
  <si>
    <t>97650455</t>
  </si>
  <si>
    <t>Шумерлинское</t>
  </si>
  <si>
    <t>97650460</t>
  </si>
  <si>
    <t>Юманайское</t>
  </si>
  <si>
    <t>97650465</t>
  </si>
  <si>
    <t>97653000</t>
  </si>
  <si>
    <t>97653410</t>
  </si>
  <si>
    <t>Большечурашевское</t>
  </si>
  <si>
    <t>97653415</t>
  </si>
  <si>
    <t>Большешемердянское</t>
  </si>
  <si>
    <t>97653420</t>
  </si>
  <si>
    <t>Иваньковское</t>
  </si>
  <si>
    <t>97653425</t>
  </si>
  <si>
    <t>Кильдишевское</t>
  </si>
  <si>
    <t>97653435</t>
  </si>
  <si>
    <t>Кукшумское</t>
  </si>
  <si>
    <t>97653440</t>
  </si>
  <si>
    <t>Малокарачкинское</t>
  </si>
  <si>
    <t>97653445</t>
  </si>
  <si>
    <t>Мочарское</t>
  </si>
  <si>
    <t>97653448</t>
  </si>
  <si>
    <t>Николаевское</t>
  </si>
  <si>
    <t>97653450</t>
  </si>
  <si>
    <t>Персирланское</t>
  </si>
  <si>
    <t>97653455</t>
  </si>
  <si>
    <t>Советское</t>
  </si>
  <si>
    <t>97653460</t>
  </si>
  <si>
    <t>Старотиньгешское</t>
  </si>
  <si>
    <t>97653465</t>
  </si>
  <si>
    <t>Стрелецкое</t>
  </si>
  <si>
    <t>97653470</t>
  </si>
  <si>
    <t>Хочашевское</t>
  </si>
  <si>
    <t>97653475</t>
  </si>
  <si>
    <t>Чебаковское</t>
  </si>
  <si>
    <t>97653480</t>
  </si>
  <si>
    <t>Ювановское</t>
  </si>
  <si>
    <t>97653485</t>
  </si>
  <si>
    <t>Ядринское сельское</t>
  </si>
  <si>
    <t>97653490</t>
  </si>
  <si>
    <t>Яльчикский муниципальный район</t>
  </si>
  <si>
    <t>97655000</t>
  </si>
  <si>
    <t>Большетаябинское</t>
  </si>
  <si>
    <t>97655405</t>
  </si>
  <si>
    <t>Большеяльчикское</t>
  </si>
  <si>
    <t>97655410</t>
  </si>
  <si>
    <t>Кильдюшевское</t>
  </si>
  <si>
    <t>97655415</t>
  </si>
  <si>
    <t>Лащ-Таябинское</t>
  </si>
  <si>
    <t>97655420</t>
  </si>
  <si>
    <t>Малотаябинское</t>
  </si>
  <si>
    <t>97655425</t>
  </si>
  <si>
    <t>Новошимкусское</t>
  </si>
  <si>
    <t>97655430</t>
  </si>
  <si>
    <t>Сабанчинское</t>
  </si>
  <si>
    <t>97655435</t>
  </si>
  <si>
    <t>Яльчикское</t>
  </si>
  <si>
    <t>97655440</t>
  </si>
  <si>
    <t>Янтиковское</t>
  </si>
  <si>
    <t>97655445</t>
  </si>
  <si>
    <t>Янтиковский муниципальный район</t>
  </si>
  <si>
    <t>97658000</t>
  </si>
  <si>
    <t>Алдиаровское</t>
  </si>
  <si>
    <t>97658405</t>
  </si>
  <si>
    <t>Индырчское</t>
  </si>
  <si>
    <t>97658410</t>
  </si>
  <si>
    <t>Можарское</t>
  </si>
  <si>
    <t>97658415</t>
  </si>
  <si>
    <t>Новобуяновское</t>
  </si>
  <si>
    <t>97658420</t>
  </si>
  <si>
    <t>Турмышское</t>
  </si>
  <si>
    <t>97658425</t>
  </si>
  <si>
    <t>Тюмеревское</t>
  </si>
  <si>
    <t>97658430</t>
  </si>
  <si>
    <t>Чутеевское</t>
  </si>
  <si>
    <t>97658435</t>
  </si>
  <si>
    <t>Шимкусское</t>
  </si>
  <si>
    <t>97658440</t>
  </si>
  <si>
    <t>97658445</t>
  </si>
  <si>
    <t>Яншихово-Норвашское</t>
  </si>
  <si>
    <t>97658450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</si>
  <si>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</si>
  <si>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</si>
  <si>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</si>
  <si>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</si>
  <si>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</si>
  <si>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</si>
  <si>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</si>
  <si>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</si>
  <si>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</si>
  <si>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</si>
  <si>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</si>
  <si>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</si>
  <si>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</si>
  <si>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</si>
  <si>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</si>
  <si>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</si>
  <si>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</si>
  <si>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</si>
  <si>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</si>
  <si>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</si>
  <si>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</si>
  <si>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</si>
  <si>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</si>
  <si>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</si>
  <si>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</si>
  <si>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</si>
  <si>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МР</t>
  </si>
  <si>
    <t>МО</t>
  </si>
  <si>
    <t>ТИП МО</t>
  </si>
  <si>
    <t>ИМЯ ДИАПАЗОНА</t>
  </si>
  <si>
    <t>Дата последнего обновления реестра МР/МО/ОКТМО: 24.09.2020 14:22:18</t>
  </si>
  <si>
    <t>30985464</t>
  </si>
  <si>
    <t>производство (некомбинированная выработка)+передача+сбыт</t>
  </si>
  <si>
    <t>Некомбинированная выработка :: Сбыт :: Передача</t>
  </si>
  <si>
    <t>/Тепловая энергия/Производство/Некомбинированная выработка :: /Тепловая энергия/Сбыт :: /Тепловая энергия/Передача</t>
  </si>
  <si>
    <t>01-01-2018 00:00:00</t>
  </si>
  <si>
    <t>26641509</t>
  </si>
  <si>
    <t>30-09-2015 00:00:00</t>
  </si>
  <si>
    <t>26776252</t>
  </si>
  <si>
    <t>15-02-2011 00:00:00</t>
  </si>
  <si>
    <t>26776258</t>
  </si>
  <si>
    <t>26776249</t>
  </si>
  <si>
    <t>26433763</t>
  </si>
  <si>
    <t>01-12-2009 00:00:00</t>
  </si>
  <si>
    <t>28546667</t>
  </si>
  <si>
    <t>17-07-2014 00:00:00</t>
  </si>
  <si>
    <t>26354772</t>
  </si>
  <si>
    <t>15-09-2008 00:00:00</t>
  </si>
  <si>
    <t>26808802</t>
  </si>
  <si>
    <t>14-04-2011 00:00:00</t>
  </si>
  <si>
    <t>26354777</t>
  </si>
  <si>
    <t>26499380</t>
  </si>
  <si>
    <t>12-04-2010 00:00:00</t>
  </si>
  <si>
    <t>26642129</t>
  </si>
  <si>
    <t>28-12-2010 00:00:00</t>
  </si>
  <si>
    <t>26354761</t>
  </si>
  <si>
    <t>28830489</t>
  </si>
  <si>
    <t>производство комбинированная выработка</t>
  </si>
  <si>
    <t>Комбинированная выработка</t>
  </si>
  <si>
    <t>/Тепловая энергия/Производство/Комбинированная выработка</t>
  </si>
  <si>
    <t>05-12-2014 00:00:00</t>
  </si>
  <si>
    <t>Теплоноситель - Сбыт :: Производство :: Передача</t>
  </si>
  <si>
    <t>Сбыт :: Производство :: Передача</t>
  </si>
  <si>
    <t>/Теплоноситель/Сбыт :: /Теплоноситель/Производство :: /Теплоноситель/Передача</t>
  </si>
  <si>
    <t>15-12-2018 00:00:00</t>
  </si>
  <si>
    <t>26379288</t>
  </si>
  <si>
    <t>Комбинированная выработка :: Некомбинированная выработка :: Сбыт :: Передача</t>
  </si>
  <si>
    <t>/Тепловая энергия/Производство/Комбинированная выработка :: /Тепловая энергия/Производство/Некомбинированная выработка :: /Тепловая энергия/Сбыт :: /Тепловая энергия/Передача</t>
  </si>
  <si>
    <t>26354795</t>
  </si>
  <si>
    <t>26354782</t>
  </si>
  <si>
    <t>08-11-2011 00:00:00</t>
  </si>
  <si>
    <t>31172050</t>
  </si>
  <si>
    <t>01-09-2018 00:00:00</t>
  </si>
  <si>
    <t>31020936</t>
  </si>
  <si>
    <t>ОАО "Чебоксарский электротехнический завод"</t>
  </si>
  <si>
    <t>2129006972</t>
  </si>
  <si>
    <t>212901001</t>
  </si>
  <si>
    <t>13-08-2019 00:00:00</t>
  </si>
  <si>
    <t>30828950</t>
  </si>
  <si>
    <t>11-08-2016 00:00:00</t>
  </si>
  <si>
    <t>28068503</t>
  </si>
  <si>
    <t>28-01-2013 00:00:00</t>
  </si>
  <si>
    <t>30390869</t>
  </si>
  <si>
    <t>21-01-2016 00:00:00</t>
  </si>
  <si>
    <t>28420826</t>
  </si>
  <si>
    <t>22-10-2013 00:00:00</t>
  </si>
  <si>
    <t>28798393</t>
  </si>
  <si>
    <t>28-08-2014 00:00:00</t>
  </si>
  <si>
    <t>28983235</t>
  </si>
  <si>
    <t>29-07-2015 00:00:00</t>
  </si>
  <si>
    <t>30845215</t>
  </si>
  <si>
    <t>ООО "ЭнергоСистемы"</t>
  </si>
  <si>
    <t>2130177933</t>
  </si>
  <si>
    <t>Теплоноситель - Передача</t>
  </si>
  <si>
    <t>/Теплоноситель/Передача</t>
  </si>
  <si>
    <t>19-10-2016 00:00:00</t>
  </si>
  <si>
    <t>31289614</t>
  </si>
  <si>
    <t>01-01-2019 00:00:00</t>
  </si>
  <si>
    <t>14-10-2015 00:00:00</t>
  </si>
  <si>
    <t>31324851</t>
  </si>
  <si>
    <t>16-08-2019 00:00:00</t>
  </si>
  <si>
    <t>27567670</t>
  </si>
  <si>
    <t>10-01-2012 00:00:00</t>
  </si>
  <si>
    <t>28794049</t>
  </si>
  <si>
    <t>06-08-2014 00:00:00</t>
  </si>
  <si>
    <t>26776449</t>
  </si>
  <si>
    <t>30961236</t>
  </si>
  <si>
    <t>01-11-2018 00:00:00</t>
  </si>
  <si>
    <t>01-09-2017 00:00:00</t>
  </si>
  <si>
    <t>26370778</t>
  </si>
  <si>
    <t>26777086</t>
  </si>
  <si>
    <t>16-02-2011 00:00:00</t>
  </si>
  <si>
    <t>26354732</t>
  </si>
  <si>
    <t>31059322</t>
  </si>
  <si>
    <t>15-10-2018 00:00:00</t>
  </si>
  <si>
    <t>31004889</t>
  </si>
  <si>
    <t>26776221</t>
  </si>
  <si>
    <t>31007385</t>
  </si>
  <si>
    <t>26354742</t>
  </si>
  <si>
    <t>28977531</t>
  </si>
  <si>
    <t>30-08-2004 00:00:00</t>
  </si>
  <si>
    <t>01-12-2016 00:00:00</t>
  </si>
  <si>
    <t>26776242</t>
  </si>
  <si>
    <t>30955451</t>
  </si>
  <si>
    <t>производство (некомбинированная выработка)</t>
  </si>
  <si>
    <t>Некомбинированная выработка</t>
  </si>
  <si>
    <t>/Тепловая энергия/Производство/Некомбинированная выработка</t>
  </si>
  <si>
    <t>30934362</t>
  </si>
  <si>
    <t>26642115</t>
  </si>
  <si>
    <t>31223605</t>
  </si>
  <si>
    <t>МУП "ЖКХ "КАТРАСЬСКОЕ"</t>
  </si>
  <si>
    <t>2116003879</t>
  </si>
  <si>
    <t>производство (некомбинированная выработка)+передача</t>
  </si>
  <si>
    <t>Некомбинированная выработка :: Передача</t>
  </si>
  <si>
    <t>/Тепловая энергия/Производство/Некомбинированная выработка :: /Тепловая энергия/Передача</t>
  </si>
  <si>
    <t>03-12-2018 00:00:00</t>
  </si>
  <si>
    <t>26354790</t>
  </si>
  <si>
    <t>31217009</t>
  </si>
  <si>
    <t>07-11-2018 00:00:00</t>
  </si>
  <si>
    <t>30383253</t>
  </si>
  <si>
    <t>21-12-2015 00:00:00</t>
  </si>
  <si>
    <t>26783617</t>
  </si>
  <si>
    <t>25-02-2011 00:00:00</t>
  </si>
  <si>
    <t>28428111</t>
  </si>
  <si>
    <t>22-12-2014 00:00:00</t>
  </si>
  <si>
    <t>26370822</t>
  </si>
  <si>
    <t>31218375</t>
  </si>
  <si>
    <t>МУП "Тепло плюс"</t>
  </si>
  <si>
    <t>2118003232</t>
  </si>
  <si>
    <t>Комбинированная выработка :: Сбыт :: Передача</t>
  </si>
  <si>
    <t>/Тепловая энергия/Производство/Комбинированная выработка :: /Тепловая энергия/Сбыт :: /Тепловая энергия/Передача</t>
  </si>
  <si>
    <t>08-11-2018 00:00:00</t>
  </si>
  <si>
    <t>31225812</t>
  </si>
  <si>
    <t>28-12-2018 00:00:00</t>
  </si>
  <si>
    <t>11-02-2016 00:00:00</t>
  </si>
  <si>
    <t>26642035</t>
  </si>
  <si>
    <t>27306988</t>
  </si>
  <si>
    <t>21-10-2011 00:00:00</t>
  </si>
  <si>
    <t>НСРФ</t>
  </si>
  <si>
    <t>ОКТМР</t>
  </si>
  <si>
    <t>ВД (OLD)</t>
  </si>
  <si>
    <t>ВД (COMBO)</t>
  </si>
  <si>
    <t>ВД (PATH)</t>
  </si>
  <si>
    <t>Дата последнего обновления реестра организаций: 24.09.2020 14:22:19</t>
  </si>
  <si>
    <t>TOPL.QX</t>
  </si>
  <si>
    <t>Удалить</t>
  </si>
  <si>
    <t>Исключить из расчёта</t>
  </si>
  <si>
    <t>9/24/2020  2:32:11 PM</t>
  </si>
  <si>
    <t>9/24/2020  2:32:12 PM</t>
  </si>
  <si>
    <t>Нет доступных обновлений для отчёта с кодом WARM.TOPL.Q2.2020!</t>
  </si>
  <si>
    <t>9/24/2020  3:00:15 PM</t>
  </si>
  <si>
    <t>9/24/2020  3:00:16 PM</t>
  </si>
  <si>
    <t>10/9/2020  8:58:57 AM</t>
  </si>
  <si>
    <t>10/9/2020  8:58:59 AM</t>
  </si>
</sst>
</file>

<file path=xl/styles.xml><?xml version="1.0" encoding="utf-8"?>
<styleSheet xmlns="http://schemas.openxmlformats.org/spreadsheetml/2006/main">
  <numFmts count="2">
    <numFmt numFmtId="164" formatCode="_-* #,##0.00[$€-1]_-;\-* #,##0.00[$€-1]_-;_-* &quot;-&quot;??[$€-1]_-"/>
    <numFmt numFmtId="165" formatCode="&quot;$&quot;#,##0_);[Red]\(&quot;$&quot;#,##0\)"/>
  </numFmts>
  <fonts count="83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9"/>
      <color indexed="10"/>
      <name val="Tahoma"/>
      <family val="2"/>
      <charset val="204"/>
    </font>
    <font>
      <b/>
      <u/>
      <sz val="9"/>
      <color indexed="9"/>
      <name val="Tahoma"/>
      <family val="2"/>
      <charset val="204"/>
    </font>
    <font>
      <sz val="5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9"/>
      <color indexed="60"/>
      <name val="Wingdings 3"/>
      <family val="1"/>
      <charset val="2"/>
    </font>
    <font>
      <b/>
      <sz val="9"/>
      <color indexed="22"/>
      <name val="Wingdings 2"/>
      <family val="1"/>
      <charset val="2"/>
    </font>
    <font>
      <sz val="9"/>
      <color indexed="55"/>
      <name val="Tahoma"/>
      <family val="2"/>
      <charset val="204"/>
    </font>
    <font>
      <sz val="9"/>
      <color indexed="18"/>
      <name val="Tahoma"/>
      <family val="2"/>
      <charset val="204"/>
    </font>
    <font>
      <sz val="9"/>
      <color indexed="53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color indexed="14"/>
      <name val="Tahoma"/>
      <family val="2"/>
      <charset val="204"/>
    </font>
    <font>
      <sz val="12"/>
      <name val="Times New Roman"/>
      <family val="1"/>
      <charset val="204"/>
    </font>
    <font>
      <b/>
      <sz val="10"/>
      <color indexed="22"/>
      <name val="Wingdings 2"/>
      <family val="1"/>
      <charset val="2"/>
    </font>
    <font>
      <sz val="9"/>
      <color indexed="23"/>
      <name val="Tahoma"/>
      <family val="2"/>
      <charset val="204"/>
    </font>
    <font>
      <sz val="14"/>
      <name val="Tahoma"/>
      <family val="2"/>
      <charset val="204"/>
    </font>
    <font>
      <sz val="14"/>
      <color indexed="18"/>
      <name val="Tahoma"/>
      <family val="2"/>
      <charset val="204"/>
    </font>
    <font>
      <sz val="11"/>
      <color indexed="8"/>
      <name val="Marlett"/>
      <charset val="2"/>
    </font>
    <font>
      <u/>
      <sz val="9"/>
      <color indexed="62"/>
      <name val="Tahoma"/>
      <family val="2"/>
      <charset val="204"/>
    </font>
    <font>
      <u/>
      <sz val="9"/>
      <color indexed="18"/>
      <name val="Tahoma"/>
      <family val="2"/>
      <charset val="204"/>
    </font>
    <font>
      <sz val="9"/>
      <color indexed="22"/>
      <name val="Tahoma"/>
      <family val="2"/>
      <charset val="204"/>
    </font>
    <font>
      <u/>
      <sz val="10"/>
      <color indexed="18"/>
      <name val="Tahoma"/>
      <family val="2"/>
      <charset val="204"/>
    </font>
    <font>
      <u/>
      <sz val="10"/>
      <color indexed="12"/>
      <name val="Tahoma"/>
      <family val="2"/>
      <charset val="204"/>
    </font>
    <font>
      <sz val="14"/>
      <color indexed="23"/>
      <name val="Marlett"/>
      <charset val="2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indexed="32"/>
      <name val="Tahoma"/>
      <family val="2"/>
      <charset val="204"/>
    </font>
    <font>
      <sz val="10"/>
      <name val="Arial Cyr"/>
      <charset val="204"/>
    </font>
    <font>
      <u/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8"/>
      <color indexed="10"/>
      <name val="Tahoma"/>
      <family val="2"/>
      <charset val="204"/>
    </font>
    <font>
      <sz val="12"/>
      <name val="Tahoma"/>
      <family val="2"/>
      <charset val="204"/>
    </font>
    <font>
      <sz val="8"/>
      <color indexed="22"/>
      <name val="Tahoma"/>
      <family val="2"/>
      <charset val="204"/>
    </font>
    <font>
      <sz val="9"/>
      <color indexed="32"/>
      <name val="Tahoma"/>
      <family val="2"/>
      <charset val="204"/>
    </font>
    <font>
      <sz val="8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9"/>
      <color indexed="13"/>
      <name val="Tahoma"/>
      <family val="2"/>
      <charset val="204"/>
    </font>
    <font>
      <vertAlign val="subscript"/>
      <sz val="8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9"/>
      <name val="Wingdings 2"/>
      <family val="1"/>
      <charset val="2"/>
    </font>
  </fonts>
  <fills count="6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44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EAEBE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/>
      <diagonal/>
    </border>
    <border>
      <left style="hair">
        <color indexed="22"/>
      </left>
      <right style="hair">
        <color indexed="22"/>
      </right>
      <top style="thin">
        <color indexed="22"/>
      </top>
      <bottom style="hair">
        <color indexed="22"/>
      </bottom>
      <diagonal/>
    </border>
    <border>
      <left/>
      <right style="hair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49" fontId="0" fillId="0" borderId="0" applyBorder="0">
      <alignment vertical="top"/>
    </xf>
    <xf numFmtId="0" fontId="48" fillId="0" borderId="0"/>
    <xf numFmtId="164" fontId="48" fillId="0" borderId="0"/>
    <xf numFmtId="0" fontId="49" fillId="0" borderId="0"/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165" fontId="42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/>
    <xf numFmtId="0" fontId="43" fillId="0" borderId="0" applyFill="0" applyBorder="0" applyProtection="0">
      <alignment vertical="center"/>
    </xf>
    <xf numFmtId="0" fontId="43" fillId="0" borderId="0" applyFill="0" applyBorder="0" applyProtection="0">
      <alignment vertical="center"/>
    </xf>
    <xf numFmtId="0" fontId="5" fillId="2" borderId="1" applyNumberFormat="0" applyAlignment="0" applyProtection="0"/>
    <xf numFmtId="49" fontId="37" fillId="0" borderId="0" applyNumberFormat="0" applyFill="0" applyBorder="0" applyAlignment="0" applyProtection="0">
      <alignment vertical="top"/>
    </xf>
    <xf numFmtId="0" fontId="51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52" fillId="0" borderId="0"/>
    <xf numFmtId="0" fontId="52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66" fillId="0" borderId="0" applyNumberFormat="0" applyFill="0" applyBorder="0" applyAlignment="0" applyProtection="0"/>
    <xf numFmtId="0" fontId="67" fillId="0" borderId="28" applyNumberFormat="0" applyFill="0" applyAlignment="0" applyProtection="0"/>
    <xf numFmtId="0" fontId="68" fillId="0" borderId="29" applyNumberFormat="0" applyFill="0" applyAlignment="0" applyProtection="0"/>
    <xf numFmtId="0" fontId="69" fillId="0" borderId="30" applyNumberFormat="0" applyFill="0" applyAlignment="0" applyProtection="0"/>
    <xf numFmtId="0" fontId="69" fillId="0" borderId="0" applyNumberFormat="0" applyFill="0" applyBorder="0" applyAlignment="0" applyProtection="0"/>
    <xf numFmtId="0" fontId="70" fillId="31" borderId="0" applyNumberFormat="0" applyBorder="0" applyAlignment="0" applyProtection="0"/>
    <xf numFmtId="0" fontId="71" fillId="32" borderId="0" applyNumberFormat="0" applyBorder="0" applyAlignment="0" applyProtection="0"/>
    <xf numFmtId="0" fontId="72" fillId="33" borderId="0" applyNumberFormat="0" applyBorder="0" applyAlignment="0" applyProtection="0"/>
    <xf numFmtId="0" fontId="73" fillId="34" borderId="31" applyNumberFormat="0" applyAlignment="0" applyProtection="0"/>
    <xf numFmtId="0" fontId="74" fillId="34" borderId="32" applyNumberFormat="0" applyAlignment="0" applyProtection="0"/>
    <xf numFmtId="0" fontId="75" fillId="0" borderId="33" applyNumberFormat="0" applyFill="0" applyAlignment="0" applyProtection="0"/>
    <xf numFmtId="0" fontId="76" fillId="35" borderId="34" applyNumberFormat="0" applyAlignment="0" applyProtection="0"/>
    <xf numFmtId="0" fontId="77" fillId="0" borderId="0" applyNumberFormat="0" applyFill="0" applyBorder="0" applyAlignment="0" applyProtection="0"/>
    <xf numFmtId="0" fontId="1" fillId="36" borderId="35" applyNumberFormat="0" applyFont="0" applyAlignment="0" applyProtection="0"/>
    <xf numFmtId="0" fontId="78" fillId="0" borderId="0" applyNumberFormat="0" applyFill="0" applyBorder="0" applyAlignment="0" applyProtection="0"/>
    <xf numFmtId="0" fontId="79" fillId="0" borderId="36" applyNumberFormat="0" applyFill="0" applyAlignment="0" applyProtection="0"/>
    <xf numFmtId="0" fontId="80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9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1" fillId="46" borderId="0" applyNumberFormat="0" applyBorder="0" applyAlignment="0" applyProtection="0"/>
    <xf numFmtId="0" fontId="81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9" borderId="0" applyNumberFormat="0" applyBorder="0" applyAlignment="0" applyProtection="0"/>
    <xf numFmtId="0" fontId="81" fillId="50" borderId="0" applyNumberFormat="0" applyBorder="0" applyAlignment="0" applyProtection="0"/>
    <xf numFmtId="0" fontId="81" fillId="51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81" fillId="54" borderId="0" applyNumberFormat="0" applyBorder="0" applyAlignment="0" applyProtection="0"/>
    <xf numFmtId="0" fontId="81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7" borderId="0" applyNumberFormat="0" applyBorder="0" applyAlignment="0" applyProtection="0"/>
    <xf numFmtId="0" fontId="81" fillId="58" borderId="0" applyNumberFormat="0" applyBorder="0" applyAlignment="0" applyProtection="0"/>
    <xf numFmtId="0" fontId="81" fillId="59" borderId="0" applyNumberFormat="0" applyBorder="0" applyAlignment="0" applyProtection="0"/>
    <xf numFmtId="0" fontId="80" fillId="60" borderId="0" applyNumberFormat="0" applyBorder="0" applyAlignment="0" applyProtection="0"/>
  </cellStyleXfs>
  <cellXfs count="651">
    <xf numFmtId="49" fontId="0" fillId="0" borderId="0" xfId="0">
      <alignment vertical="top"/>
    </xf>
    <xf numFmtId="49" fontId="4" fillId="0" borderId="0" xfId="0" applyFont="1" applyFill="1" applyBorder="1" applyAlignment="1" applyProtection="1">
      <alignment horizontal="left" vertical="top" wrapText="1"/>
    </xf>
    <xf numFmtId="49" fontId="1" fillId="0" borderId="0" xfId="0" applyFont="1" applyAlignment="1" applyProtection="1">
      <alignment vertical="center" wrapText="1"/>
    </xf>
    <xf numFmtId="49" fontId="0" fillId="0" borderId="0" xfId="0" applyProtection="1">
      <alignment vertical="top"/>
    </xf>
    <xf numFmtId="49" fontId="8" fillId="0" borderId="0" xfId="0" applyFont="1" applyAlignment="1" applyProtection="1">
      <alignment horizontal="center" vertical="center" wrapText="1"/>
    </xf>
    <xf numFmtId="49" fontId="1" fillId="0" borderId="0" xfId="0" applyFont="1" applyAlignment="1" applyProtection="1">
      <alignment horizontal="left" vertical="center" wrapText="1"/>
    </xf>
    <xf numFmtId="49" fontId="1" fillId="0" borderId="0" xfId="0" applyFont="1" applyProtection="1">
      <alignment vertical="top"/>
    </xf>
    <xf numFmtId="49" fontId="0" fillId="0" borderId="0" xfId="0" applyNumberFormat="1" applyProtection="1">
      <alignment vertical="top"/>
    </xf>
    <xf numFmtId="49" fontId="8" fillId="0" borderId="0" xfId="0" applyFont="1" applyAlignment="1" applyProtection="1">
      <alignment vertical="center"/>
    </xf>
    <xf numFmtId="49" fontId="1" fillId="0" borderId="0" xfId="0" applyFont="1" applyBorder="1" applyAlignment="1" applyProtection="1">
      <alignment vertical="center" wrapText="1"/>
    </xf>
    <xf numFmtId="49" fontId="1" fillId="0" borderId="0" xfId="0" applyFont="1" applyAlignment="1" applyProtection="1">
      <alignment horizontal="center" vertical="center" wrapText="1"/>
    </xf>
    <xf numFmtId="49" fontId="1" fillId="0" borderId="0" xfId="0" applyFont="1" applyBorder="1" applyAlignment="1" applyProtection="1">
      <alignment horizontal="center" vertical="center" wrapText="1"/>
    </xf>
    <xf numFmtId="49" fontId="1" fillId="0" borderId="0" xfId="0" applyFont="1" applyBorder="1" applyAlignment="1" applyProtection="1">
      <alignment horizontal="left" vertical="center" wrapText="1"/>
    </xf>
    <xf numFmtId="49" fontId="0" fillId="0" borderId="0" xfId="0" applyAlignment="1">
      <alignment vertical="center"/>
    </xf>
    <xf numFmtId="49" fontId="1" fillId="0" borderId="0" xfId="0" applyFont="1" applyAlignment="1" applyProtection="1">
      <alignment horizontal="right" vertical="center" wrapText="1" indent="2"/>
    </xf>
    <xf numFmtId="49" fontId="1" fillId="0" borderId="0" xfId="0" applyFont="1" applyAlignment="1" applyProtection="1">
      <alignment horizontal="left" vertical="center" wrapText="1" indent="2"/>
    </xf>
    <xf numFmtId="49" fontId="0" fillId="0" borderId="0" xfId="0" applyNumberFormat="1" applyFill="1" applyProtection="1">
      <alignment vertical="top"/>
    </xf>
    <xf numFmtId="49" fontId="9" fillId="0" borderId="2" xfId="0" applyFont="1" applyBorder="1" applyAlignment="1" applyProtection="1">
      <alignment horizontal="center" vertical="center"/>
    </xf>
    <xf numFmtId="49" fontId="9" fillId="0" borderId="2" xfId="0" applyFont="1" applyBorder="1" applyAlignment="1" applyProtection="1">
      <alignment horizontal="left" vertical="center"/>
    </xf>
    <xf numFmtId="49" fontId="16" fillId="0" borderId="0" xfId="0" applyFont="1" applyFill="1" applyAlignment="1" applyProtection="1">
      <alignment vertical="center" wrapText="1"/>
    </xf>
    <xf numFmtId="49" fontId="1" fillId="0" borderId="0" xfId="0" applyFont="1" applyFill="1" applyAlignment="1" applyProtection="1">
      <alignment vertical="center" wrapText="1"/>
    </xf>
    <xf numFmtId="49" fontId="1" fillId="0" borderId="0" xfId="0" applyFont="1" applyFill="1" applyAlignment="1" applyProtection="1">
      <alignment horizontal="left" vertical="center" wrapText="1"/>
    </xf>
    <xf numFmtId="49" fontId="8" fillId="0" borderId="0" xfId="0" applyFont="1" applyFill="1" applyAlignment="1" applyProtection="1">
      <alignment vertical="center" wrapText="1"/>
    </xf>
    <xf numFmtId="49" fontId="1" fillId="0" borderId="0" xfId="0" applyFont="1" applyFill="1" applyBorder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8" fillId="0" borderId="0" xfId="0" applyFont="1" applyFill="1" applyBorder="1" applyAlignment="1" applyProtection="1">
      <alignment vertical="center" wrapText="1"/>
    </xf>
    <xf numFmtId="49" fontId="0" fillId="0" borderId="0" xfId="0" applyFont="1" applyProtection="1">
      <alignment vertical="top"/>
    </xf>
    <xf numFmtId="49" fontId="0" fillId="0" borderId="0" xfId="0" applyNumberFormat="1">
      <alignment vertical="top"/>
    </xf>
    <xf numFmtId="49" fontId="0" fillId="0" borderId="0" xfId="0" applyFont="1" applyAlignment="1">
      <alignment vertical="top" wrapText="1"/>
    </xf>
    <xf numFmtId="49" fontId="1" fillId="0" borderId="0" xfId="0" applyFont="1" applyFill="1" applyBorder="1" applyAlignment="1" applyProtection="1">
      <alignment horizontal="center" vertical="center" wrapText="1"/>
    </xf>
    <xf numFmtId="49" fontId="16" fillId="0" borderId="0" xfId="0" applyFont="1" applyAlignment="1" applyProtection="1">
      <alignment vertical="center" wrapText="1"/>
    </xf>
    <xf numFmtId="49" fontId="8" fillId="0" borderId="0" xfId="0" applyFont="1" applyBorder="1" applyAlignment="1" applyProtection="1">
      <alignment vertical="center" wrapText="1"/>
    </xf>
    <xf numFmtId="49" fontId="0" fillId="0" borderId="0" xfId="0" applyBorder="1">
      <alignment vertical="top"/>
    </xf>
    <xf numFmtId="49" fontId="18" fillId="3" borderId="0" xfId="0" applyFont="1" applyFill="1" applyBorder="1" applyAlignment="1" applyProtection="1">
      <alignment horizontal="center" vertical="center" wrapText="1"/>
    </xf>
    <xf numFmtId="49" fontId="18" fillId="3" borderId="0" xfId="0" applyFont="1" applyFill="1" applyBorder="1" applyAlignment="1" applyProtection="1">
      <alignment vertical="center" wrapText="1"/>
    </xf>
    <xf numFmtId="49" fontId="18" fillId="3" borderId="0" xfId="0" applyNumberFormat="1" applyFont="1" applyFill="1" applyBorder="1" applyAlignment="1" applyProtection="1">
      <alignment vertical="center" wrapText="1"/>
    </xf>
    <xf numFmtId="49" fontId="8" fillId="0" borderId="0" xfId="0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vertical="center" wrapText="1"/>
    </xf>
    <xf numFmtId="49" fontId="8" fillId="0" borderId="0" xfId="0" applyNumberFormat="1" applyFont="1" applyBorder="1" applyAlignment="1" applyProtection="1">
      <alignment vertical="center" wrapText="1"/>
    </xf>
    <xf numFmtId="49" fontId="1" fillId="3" borderId="0" xfId="0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49" fontId="1" fillId="3" borderId="0" xfId="0" applyFont="1" applyFill="1" applyBorder="1" applyAlignment="1" applyProtection="1">
      <alignment horizontal="center" vertical="center" wrapText="1"/>
    </xf>
    <xf numFmtId="49" fontId="4" fillId="0" borderId="0" xfId="0" applyFont="1" applyFill="1" applyBorder="1" applyAlignment="1" applyProtection="1">
      <alignment horizontal="right" vertical="center" wrapText="1"/>
    </xf>
    <xf numFmtId="49" fontId="1" fillId="0" borderId="0" xfId="0" applyFont="1" applyFill="1" applyBorder="1" applyAlignment="1" applyProtection="1">
      <alignment horizontal="left" vertical="center" wrapText="1"/>
    </xf>
    <xf numFmtId="49" fontId="20" fillId="0" borderId="0" xfId="0" applyFont="1" applyFill="1" applyBorder="1" applyAlignment="1" applyProtection="1">
      <alignment horizontal="left" vertical="center" wrapText="1"/>
    </xf>
    <xf numFmtId="49" fontId="2" fillId="0" borderId="0" xfId="0" applyFont="1" applyFill="1" applyBorder="1" applyAlignment="1" applyProtection="1">
      <alignment vertical="center" wrapText="1"/>
    </xf>
    <xf numFmtId="49" fontId="2" fillId="0" borderId="0" xfId="0" applyFont="1" applyFill="1" applyBorder="1" applyAlignment="1" applyProtection="1">
      <alignment horizontal="center" vertical="center" wrapText="1" shrinkToFit="1"/>
    </xf>
    <xf numFmtId="49" fontId="1" fillId="0" borderId="0" xfId="0" applyFont="1" applyFill="1" applyProtection="1">
      <alignment vertical="top"/>
    </xf>
    <xf numFmtId="49" fontId="8" fillId="0" borderId="0" xfId="0" applyFont="1" applyFill="1" applyBorder="1" applyAlignment="1" applyProtection="1">
      <alignment vertical="center"/>
    </xf>
    <xf numFmtId="49" fontId="17" fillId="0" borderId="0" xfId="0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wrapText="1"/>
    </xf>
    <xf numFmtId="49" fontId="8" fillId="0" borderId="0" xfId="0" applyFont="1" applyAlignment="1" applyProtection="1">
      <alignment wrapText="1"/>
    </xf>
    <xf numFmtId="49" fontId="8" fillId="0" borderId="0" xfId="0" applyFont="1" applyFill="1" applyAlignment="1" applyProtection="1">
      <alignment horizontal="center" wrapText="1"/>
    </xf>
    <xf numFmtId="49" fontId="8" fillId="0" borderId="0" xfId="0" applyFont="1" applyFill="1" applyAlignment="1" applyProtection="1">
      <alignment wrapText="1"/>
    </xf>
    <xf numFmtId="49" fontId="8" fillId="0" borderId="0" xfId="0" applyFont="1" applyFill="1" applyAlignment="1" applyProtection="1">
      <alignment horizontal="left" vertical="center" wrapText="1"/>
    </xf>
    <xf numFmtId="0" fontId="27" fillId="0" borderId="0" xfId="0" applyNumberFormat="1" applyFont="1" applyFill="1" applyAlignment="1" applyProtection="1">
      <alignment vertical="center"/>
    </xf>
    <xf numFmtId="49" fontId="27" fillId="0" borderId="0" xfId="0" applyFont="1" applyFill="1" applyAlignment="1" applyProtection="1">
      <alignment horizontal="left" vertical="center"/>
    </xf>
    <xf numFmtId="49" fontId="27" fillId="0" borderId="0" xfId="0" applyFont="1" applyAlignment="1" applyProtection="1">
      <alignment vertical="center"/>
    </xf>
    <xf numFmtId="49" fontId="27" fillId="0" borderId="0" xfId="0" applyFont="1" applyAlignment="1" applyProtection="1">
      <alignment vertical="center" wrapText="1"/>
    </xf>
    <xf numFmtId="49" fontId="27" fillId="0" borderId="0" xfId="0" applyFont="1" applyFill="1" applyAlignment="1" applyProtection="1">
      <alignment vertical="center" wrapText="1"/>
    </xf>
    <xf numFmtId="49" fontId="27" fillId="0" borderId="0" xfId="0" applyFont="1" applyFill="1" applyAlignment="1" applyProtection="1">
      <alignment vertical="center"/>
    </xf>
    <xf numFmtId="49" fontId="4" fillId="0" borderId="0" xfId="0" applyFont="1" applyAlignment="1" applyProtection="1">
      <alignment vertical="center" wrapText="1"/>
    </xf>
    <xf numFmtId="49" fontId="2" fillId="3" borderId="0" xfId="0" applyFont="1" applyFill="1" applyBorder="1" applyAlignment="1" applyProtection="1">
      <alignment horizontal="center" vertical="center" wrapText="1"/>
    </xf>
    <xf numFmtId="49" fontId="1" fillId="3" borderId="0" xfId="0" applyFont="1" applyFill="1" applyBorder="1" applyAlignment="1" applyProtection="1">
      <alignment wrapText="1"/>
    </xf>
    <xf numFmtId="49" fontId="1" fillId="3" borderId="0" xfId="0" applyFont="1" applyFill="1" applyBorder="1" applyAlignment="1" applyProtection="1">
      <alignment horizontal="center" wrapText="1"/>
    </xf>
    <xf numFmtId="49" fontId="1" fillId="0" borderId="0" xfId="0" applyFont="1" applyFill="1" applyAlignment="1" applyProtection="1">
      <alignment wrapText="1"/>
    </xf>
    <xf numFmtId="49" fontId="1" fillId="0" borderId="0" xfId="0" applyFont="1" applyAlignment="1" applyProtection="1">
      <alignment wrapText="1"/>
    </xf>
    <xf numFmtId="49" fontId="4" fillId="3" borderId="0" xfId="0" applyFont="1" applyFill="1" applyBorder="1" applyAlignment="1" applyProtection="1">
      <alignment horizontal="right" vertical="center" wrapText="1" indent="1"/>
    </xf>
    <xf numFmtId="49" fontId="29" fillId="3" borderId="0" xfId="0" applyFont="1" applyFill="1" applyBorder="1" applyAlignment="1" applyProtection="1">
      <alignment vertical="center" wrapText="1"/>
    </xf>
    <xf numFmtId="49" fontId="1" fillId="3" borderId="0" xfId="0" applyFont="1" applyFill="1" applyBorder="1" applyAlignment="1" applyProtection="1">
      <alignment horizontal="right" vertical="center" wrapText="1" indent="1"/>
    </xf>
    <xf numFmtId="49" fontId="8" fillId="0" borderId="0" xfId="0" applyFont="1" applyBorder="1" applyAlignment="1" applyProtection="1">
      <alignment wrapText="1"/>
    </xf>
    <xf numFmtId="49" fontId="2" fillId="3" borderId="0" xfId="0" applyFont="1" applyFill="1" applyBorder="1" applyAlignment="1" applyProtection="1">
      <alignment vertical="center" wrapText="1"/>
    </xf>
    <xf numFmtId="49" fontId="8" fillId="3" borderId="0" xfId="0" applyNumberFormat="1" applyFont="1" applyFill="1" applyBorder="1" applyAlignment="1" applyProtection="1">
      <alignment horizontal="center" wrapText="1"/>
    </xf>
    <xf numFmtId="49" fontId="1" fillId="0" borderId="0" xfId="0" applyFont="1" applyFill="1" applyAlignment="1" applyProtection="1">
      <alignment horizontal="center" wrapText="1"/>
    </xf>
    <xf numFmtId="49" fontId="30" fillId="0" borderId="0" xfId="0" applyFont="1" applyProtection="1">
      <alignment vertical="top"/>
    </xf>
    <xf numFmtId="49" fontId="1" fillId="0" borderId="0" xfId="0" applyFont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>
      <alignment vertical="top"/>
    </xf>
    <xf numFmtId="49" fontId="4" fillId="0" borderId="3" xfId="0" applyFont="1" applyFill="1" applyBorder="1" applyAlignment="1" applyProtection="1">
      <alignment horizontal="center" vertical="center" wrapText="1"/>
    </xf>
    <xf numFmtId="49" fontId="4" fillId="0" borderId="4" xfId="0" applyFont="1" applyFill="1" applyBorder="1" applyAlignment="1" applyProtection="1">
      <alignment horizontal="right" vertical="center" wrapText="1" indent="2"/>
    </xf>
    <xf numFmtId="49" fontId="4" fillId="0" borderId="5" xfId="0" applyFont="1" applyFill="1" applyBorder="1" applyAlignment="1" applyProtection="1">
      <alignment horizontal="left" vertical="center" wrapText="1" indent="2"/>
    </xf>
    <xf numFmtId="49" fontId="33" fillId="0" borderId="0" xfId="0" applyFont="1">
      <alignment vertical="top"/>
    </xf>
    <xf numFmtId="49" fontId="33" fillId="0" borderId="0" xfId="0" applyFont="1" applyBorder="1" applyAlignment="1" applyProtection="1">
      <alignment horizontal="center" vertical="center" wrapText="1"/>
    </xf>
    <xf numFmtId="49" fontId="14" fillId="0" borderId="0" xfId="0" applyFont="1" applyFill="1" applyAlignment="1" applyProtection="1">
      <alignment wrapText="1"/>
    </xf>
    <xf numFmtId="49" fontId="14" fillId="0" borderId="0" xfId="0" applyFont="1" applyFill="1" applyAlignment="1" applyProtection="1">
      <alignment vertical="center" wrapText="1"/>
    </xf>
    <xf numFmtId="49" fontId="19" fillId="0" borderId="0" xfId="0" applyFont="1" applyFill="1" applyAlignment="1" applyProtection="1">
      <alignment wrapText="1"/>
    </xf>
    <xf numFmtId="0" fontId="6" fillId="0" borderId="0" xfId="0" applyNumberFormat="1" applyFont="1" applyFill="1" applyAlignment="1" applyProtection="1">
      <alignment horizontal="left" vertical="center" wrapText="1"/>
    </xf>
    <xf numFmtId="49" fontId="15" fillId="0" borderId="0" xfId="0" applyFont="1" applyFill="1" applyBorder="1" applyAlignment="1" applyProtection="1">
      <alignment wrapText="1"/>
    </xf>
    <xf numFmtId="0" fontId="4" fillId="0" borderId="0" xfId="0" applyNumberFormat="1" applyFont="1" applyFill="1" applyAlignment="1" applyProtection="1">
      <alignment vertical="top"/>
    </xf>
    <xf numFmtId="0" fontId="4" fillId="0" borderId="0" xfId="0" applyNumberFormat="1" applyFont="1" applyFill="1" applyAlignment="1" applyProtection="1">
      <alignment horizontal="left" vertical="top" wrapText="1"/>
    </xf>
    <xf numFmtId="49" fontId="1" fillId="0" borderId="0" xfId="0" applyFont="1" applyFill="1" applyAlignment="1" applyProtection="1">
      <alignment vertical="top" wrapText="1"/>
    </xf>
    <xf numFmtId="49" fontId="14" fillId="0" borderId="0" xfId="0" applyFont="1" applyFill="1" applyBorder="1" applyAlignment="1" applyProtection="1">
      <alignment wrapText="1"/>
    </xf>
    <xf numFmtId="49" fontId="10" fillId="0" borderId="0" xfId="0" applyFont="1" applyFill="1" applyBorder="1" applyAlignment="1" applyProtection="1">
      <alignment wrapText="1"/>
    </xf>
    <xf numFmtId="49" fontId="10" fillId="0" borderId="6" xfId="0" applyFont="1" applyFill="1" applyBorder="1" applyAlignment="1" applyProtection="1">
      <alignment wrapText="1"/>
    </xf>
    <xf numFmtId="49" fontId="35" fillId="0" borderId="0" xfId="0" applyFont="1" applyFill="1" applyBorder="1" applyAlignment="1" applyProtection="1">
      <alignment vertical="center" wrapText="1"/>
    </xf>
    <xf numFmtId="49" fontId="11" fillId="0" borderId="0" xfId="0" applyFont="1" applyFill="1" applyBorder="1" applyAlignment="1" applyProtection="1">
      <alignment horizontal="left" vertical="center" wrapText="1"/>
    </xf>
    <xf numFmtId="49" fontId="35" fillId="0" borderId="0" xfId="0" applyFont="1" applyFill="1" applyBorder="1" applyAlignment="1" applyProtection="1">
      <alignment horizontal="center" vertical="center" wrapText="1"/>
    </xf>
    <xf numFmtId="49" fontId="9" fillId="4" borderId="7" xfId="0" applyNumberFormat="1" applyFont="1" applyFill="1" applyBorder="1" applyAlignment="1" applyProtection="1">
      <alignment horizontal="center" vertical="center" wrapText="1"/>
    </xf>
    <xf numFmtId="49" fontId="9" fillId="5" borderId="7" xfId="0" applyNumberFormat="1" applyFont="1" applyFill="1" applyBorder="1" applyAlignment="1" applyProtection="1">
      <alignment horizontal="center" vertical="center" wrapText="1"/>
    </xf>
    <xf numFmtId="49" fontId="9" fillId="6" borderId="7" xfId="0" applyNumberFormat="1" applyFont="1" applyFill="1" applyBorder="1" applyAlignment="1" applyProtection="1">
      <alignment horizontal="center" vertical="center" wrapText="1"/>
    </xf>
    <xf numFmtId="49" fontId="9" fillId="7" borderId="7" xfId="0" applyNumberFormat="1" applyFont="1" applyFill="1" applyBorder="1" applyAlignment="1" applyProtection="1">
      <alignment horizontal="center" vertical="center" wrapText="1"/>
    </xf>
    <xf numFmtId="49" fontId="4" fillId="0" borderId="0" xfId="0" applyFont="1" applyFill="1" applyBorder="1" applyAlignment="1" applyProtection="1">
      <alignment horizontal="right" vertical="top" wrapText="1"/>
    </xf>
    <xf numFmtId="49" fontId="10" fillId="0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wrapText="1"/>
    </xf>
    <xf numFmtId="49" fontId="7" fillId="0" borderId="0" xfId="0" applyNumberFormat="1" applyFont="1" applyFill="1" applyBorder="1" applyAlignment="1" applyProtection="1">
      <alignment horizontal="left" wrapText="1"/>
    </xf>
    <xf numFmtId="49" fontId="10" fillId="0" borderId="0" xfId="0" applyFont="1" applyFill="1" applyBorder="1" applyAlignment="1" applyProtection="1">
      <alignment horizontal="right" wrapText="1"/>
    </xf>
    <xf numFmtId="49" fontId="1" fillId="0" borderId="0" xfId="0" applyNumberFormat="1" applyFont="1" applyProtection="1">
      <alignment vertical="top"/>
    </xf>
    <xf numFmtId="49" fontId="1" fillId="0" borderId="0" xfId="0" applyFont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6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/>
    </xf>
    <xf numFmtId="49" fontId="1" fillId="0" borderId="2" xfId="0" applyFont="1" applyBorder="1" applyAlignment="1" applyProtection="1">
      <alignment horizontal="center" vertical="center" wrapText="1"/>
    </xf>
    <xf numFmtId="49" fontId="0" fillId="0" borderId="0" xfId="0" applyFont="1" applyBorder="1">
      <alignment vertical="top"/>
    </xf>
    <xf numFmtId="49" fontId="0" fillId="0" borderId="0" xfId="0" applyFont="1" applyFill="1" applyAlignment="1" applyProtection="1">
      <alignment vertical="center" wrapText="1"/>
    </xf>
    <xf numFmtId="49" fontId="1" fillId="0" borderId="2" xfId="0" applyFont="1" applyFill="1" applyBorder="1" applyAlignment="1" applyProtection="1">
      <alignment vertical="center" wrapText="1"/>
    </xf>
    <xf numFmtId="49" fontId="1" fillId="0" borderId="2" xfId="0" applyFont="1" applyFill="1" applyBorder="1" applyAlignment="1" applyProtection="1">
      <alignment horizontal="left" vertical="center" wrapText="1"/>
    </xf>
    <xf numFmtId="49" fontId="23" fillId="8" borderId="8" xfId="0" applyFont="1" applyFill="1" applyBorder="1" applyAlignment="1" applyProtection="1">
      <alignment horizontal="left" vertical="center" indent="1"/>
    </xf>
    <xf numFmtId="49" fontId="23" fillId="8" borderId="2" xfId="0" applyFont="1" applyFill="1" applyBorder="1" applyAlignment="1" applyProtection="1">
      <alignment horizontal="left" vertical="center" indent="1"/>
    </xf>
    <xf numFmtId="49" fontId="23" fillId="8" borderId="9" xfId="0" applyFont="1" applyFill="1" applyBorder="1" applyAlignment="1" applyProtection="1">
      <alignment horizontal="left" vertical="center" indent="1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vertical="top"/>
    </xf>
    <xf numFmtId="49" fontId="4" fillId="0" borderId="0" xfId="0" applyFont="1" applyFill="1" applyBorder="1" applyAlignment="1" applyProtection="1">
      <alignment vertical="top" wrapText="1"/>
    </xf>
    <xf numFmtId="49" fontId="36" fillId="0" borderId="0" xfId="0" applyNumberFormat="1" applyFont="1" applyFill="1" applyBorder="1" applyAlignment="1" applyProtection="1">
      <alignment vertical="top" wrapText="1"/>
    </xf>
    <xf numFmtId="49" fontId="8" fillId="9" borderId="3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49" fontId="0" fillId="0" borderId="0" xfId="0" applyFont="1" applyAlignment="1">
      <alignment vertical="center" wrapText="1"/>
    </xf>
    <xf numFmtId="49" fontId="8" fillId="10" borderId="0" xfId="0" applyFont="1" applyFill="1" applyAlignment="1">
      <alignment horizontal="center" vertical="center"/>
    </xf>
    <xf numFmtId="0" fontId="0" fillId="0" borderId="0" xfId="0" applyNumberFormat="1" applyFont="1" applyAlignment="1">
      <alignment vertical="center" wrapText="1"/>
    </xf>
    <xf numFmtId="49" fontId="0" fillId="0" borderId="0" xfId="0" applyFont="1" applyAlignment="1" applyProtection="1">
      <alignment vertical="center"/>
    </xf>
    <xf numFmtId="49" fontId="0" fillId="11" borderId="0" xfId="0" applyFont="1" applyFill="1" applyAlignment="1" applyProtection="1">
      <alignment vertical="center" wrapText="1"/>
    </xf>
    <xf numFmtId="49" fontId="26" fillId="0" borderId="0" xfId="0" applyFont="1" applyFill="1" applyBorder="1" applyAlignment="1" applyProtection="1">
      <alignment horizontal="center" vertical="top" wrapText="1"/>
    </xf>
    <xf numFmtId="49" fontId="31" fillId="0" borderId="0" xfId="0" applyFont="1" applyFill="1" applyBorder="1" applyAlignment="1" applyProtection="1">
      <alignment horizontal="center" vertical="top" wrapText="1"/>
    </xf>
    <xf numFmtId="49" fontId="39" fillId="0" borderId="0" xfId="25" applyNumberFormat="1" applyFont="1" applyBorder="1" applyAlignment="1" applyProtection="1">
      <alignment horizontal="center" vertical="center"/>
    </xf>
    <xf numFmtId="49" fontId="0" fillId="0" borderId="0" xfId="0" applyFill="1" applyBorder="1" applyAlignment="1" applyProtection="1">
      <alignment vertical="center" wrapText="1"/>
    </xf>
    <xf numFmtId="49" fontId="40" fillId="0" borderId="0" xfId="25" applyNumberFormat="1" applyFont="1" applyBorder="1" applyAlignment="1" applyProtection="1">
      <alignment horizontal="center" vertical="center"/>
    </xf>
    <xf numFmtId="49" fontId="39" fillId="0" borderId="0" xfId="25" applyFont="1" applyBorder="1" applyAlignment="1" applyProtection="1">
      <alignment horizontal="center" vertical="center"/>
    </xf>
    <xf numFmtId="4" fontId="1" fillId="9" borderId="3" xfId="0" applyNumberFormat="1" applyFont="1" applyFill="1" applyBorder="1" applyAlignment="1" applyProtection="1">
      <alignment horizontal="right" vertical="center"/>
    </xf>
    <xf numFmtId="49" fontId="1" fillId="0" borderId="0" xfId="0" applyFont="1" applyBorder="1" applyAlignment="1" applyProtection="1">
      <alignment vertical="center"/>
    </xf>
    <xf numFmtId="49" fontId="33" fillId="0" borderId="0" xfId="0" applyFont="1" applyBorder="1" applyAlignment="1" applyProtection="1">
      <alignment vertical="center"/>
    </xf>
    <xf numFmtId="49" fontId="8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vertical="center"/>
    </xf>
    <xf numFmtId="49" fontId="33" fillId="0" borderId="0" xfId="0" applyNumberFormat="1" applyFont="1" applyBorder="1" applyAlignment="1" applyProtection="1">
      <alignment vertical="center"/>
    </xf>
    <xf numFmtId="49" fontId="18" fillId="3" borderId="0" xfId="0" applyNumberFormat="1" applyFont="1" applyFill="1" applyBorder="1" applyAlignment="1" applyProtection="1">
      <alignment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Font="1" applyBorder="1" applyAlignment="1" applyProtection="1">
      <alignment vertical="center"/>
    </xf>
    <xf numFmtId="49" fontId="8" fillId="0" borderId="0" xfId="0" applyFont="1" applyBorder="1" applyAlignment="1" applyProtection="1">
      <alignment horizontal="center" vertical="center"/>
    </xf>
    <xf numFmtId="49" fontId="8" fillId="9" borderId="3" xfId="0" applyFont="1" applyFill="1" applyBorder="1" applyAlignment="1" applyProtection="1">
      <alignment horizontal="left" vertical="center"/>
    </xf>
    <xf numFmtId="49" fontId="22" fillId="3" borderId="0" xfId="0" applyNumberFormat="1" applyFont="1" applyFill="1" applyBorder="1" applyAlignment="1" applyProtection="1">
      <alignment horizontal="center" vertical="center"/>
    </xf>
    <xf numFmtId="0" fontId="3" fillId="0" borderId="0" xfId="27" applyNumberFormat="1" applyFont="1" applyAlignment="1" applyProtection="1">
      <alignment horizontal="left" vertical="top" wrapText="1"/>
    </xf>
    <xf numFmtId="49" fontId="3" fillId="0" borderId="0" xfId="27" applyFont="1" applyProtection="1">
      <alignment vertical="top"/>
    </xf>
    <xf numFmtId="0" fontId="3" fillId="0" borderId="0" xfId="27" applyNumberFormat="1" applyFont="1" applyAlignment="1" applyProtection="1">
      <alignment vertical="top" wrapText="1"/>
    </xf>
    <xf numFmtId="49" fontId="1" fillId="9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49" fontId="37" fillId="0" borderId="0" xfId="25" applyNumberFormat="1" applyFill="1" applyBorder="1" applyAlignment="1" applyProtection="1">
      <alignment vertical="top" wrapText="1"/>
    </xf>
    <xf numFmtId="49" fontId="8" fillId="10" borderId="0" xfId="0" applyNumberFormat="1" applyFont="1" applyFill="1" applyAlignment="1" applyProtection="1">
      <alignment horizontal="center" vertical="top"/>
    </xf>
    <xf numFmtId="49" fontId="21" fillId="0" borderId="0" xfId="0" quotePrefix="1" applyFont="1" applyFill="1" applyBorder="1" applyAlignment="1" applyProtection="1">
      <alignment horizontal="center" vertical="center" wrapText="1"/>
    </xf>
    <xf numFmtId="49" fontId="1" fillId="4" borderId="3" xfId="0" applyFont="1" applyFill="1" applyBorder="1" applyAlignment="1" applyProtection="1">
      <alignment vertical="center" wrapText="1"/>
      <protection locked="0"/>
    </xf>
    <xf numFmtId="49" fontId="23" fillId="8" borderId="5" xfId="0" applyFont="1" applyFill="1" applyBorder="1" applyAlignment="1" applyProtection="1">
      <alignment horizontal="left" vertical="center" indent="1"/>
    </xf>
    <xf numFmtId="49" fontId="64" fillId="8" borderId="12" xfId="0" applyFont="1" applyFill="1" applyBorder="1" applyAlignment="1" applyProtection="1">
      <alignment horizontal="left" vertical="center" indent="1"/>
    </xf>
    <xf numFmtId="49" fontId="23" fillId="8" borderId="12" xfId="0" applyFont="1" applyFill="1" applyBorder="1" applyAlignment="1" applyProtection="1">
      <alignment horizontal="left" vertical="center" indent="1"/>
    </xf>
    <xf numFmtId="49" fontId="23" fillId="8" borderId="4" xfId="0" applyFont="1" applyFill="1" applyBorder="1" applyAlignment="1" applyProtection="1">
      <alignment horizontal="left" vertical="center" indent="1"/>
    </xf>
    <xf numFmtId="0" fontId="4" fillId="3" borderId="12" xfId="0" applyNumberFormat="1" applyFont="1" applyFill="1" applyBorder="1" applyAlignment="1" applyProtection="1">
      <alignment horizontal="left" vertical="center" indent="4"/>
    </xf>
    <xf numFmtId="49" fontId="4" fillId="3" borderId="12" xfId="0" applyFont="1" applyFill="1" applyBorder="1" applyAlignment="1" applyProtection="1">
      <alignment vertical="center"/>
    </xf>
    <xf numFmtId="49" fontId="4" fillId="3" borderId="12" xfId="0" applyFont="1" applyFill="1" applyBorder="1" applyAlignment="1" applyProtection="1">
      <alignment horizontal="left" vertical="center" indent="4"/>
    </xf>
    <xf numFmtId="0" fontId="4" fillId="3" borderId="12" xfId="0" applyNumberFormat="1" applyFont="1" applyFill="1" applyBorder="1" applyAlignment="1" applyProtection="1">
      <alignment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1" fillId="9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26" fillId="0" borderId="3" xfId="0" applyFont="1" applyFill="1" applyBorder="1" applyAlignment="1" applyProtection="1">
      <alignment horizontal="center" vertical="top" wrapText="1"/>
    </xf>
    <xf numFmtId="49" fontId="31" fillId="0" borderId="3" xfId="0" applyFont="1" applyFill="1" applyBorder="1" applyAlignment="1" applyProtection="1">
      <alignment horizontal="center" vertical="top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49" fontId="1" fillId="9" borderId="3" xfId="0" applyNumberFormat="1" applyFont="1" applyFill="1" applyBorder="1" applyAlignment="1" applyProtection="1">
      <alignment horizontal="center" vertical="center" wrapText="1"/>
    </xf>
    <xf numFmtId="49" fontId="1" fillId="9" borderId="0" xfId="0" applyNumberFormat="1" applyFont="1" applyFill="1" applyBorder="1" applyAlignment="1" applyProtection="1">
      <alignment horizontal="center" vertical="top" wrapText="1"/>
    </xf>
    <xf numFmtId="0" fontId="0" fillId="9" borderId="0" xfId="0" applyNumberForma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</xf>
    <xf numFmtId="0" fontId="8" fillId="0" borderId="0" xfId="33" applyNumberFormat="1" applyFont="1" applyFill="1" applyAlignment="1" applyProtection="1">
      <alignment vertical="center" wrapText="1"/>
    </xf>
    <xf numFmtId="0" fontId="1" fillId="0" borderId="0" xfId="33" applyNumberFormat="1" applyFont="1" applyAlignment="1" applyProtection="1">
      <alignment vertical="center" wrapText="1"/>
    </xf>
    <xf numFmtId="0" fontId="8" fillId="0" borderId="0" xfId="33" applyNumberFormat="1" applyFont="1" applyAlignment="1" applyProtection="1">
      <alignment vertical="center" wrapText="1"/>
    </xf>
    <xf numFmtId="0" fontId="8" fillId="0" borderId="0" xfId="32" applyFont="1" applyFill="1" applyAlignment="1" applyProtection="1">
      <alignment vertical="center" wrapText="1"/>
    </xf>
    <xf numFmtId="0" fontId="8" fillId="0" borderId="0" xfId="32" applyFont="1" applyFill="1" applyAlignment="1" applyProtection="1">
      <alignment horizontal="left" vertical="center" wrapText="1"/>
    </xf>
    <xf numFmtId="0" fontId="16" fillId="0" borderId="0" xfId="32" applyFont="1" applyAlignment="1" applyProtection="1">
      <alignment vertical="center" wrapText="1"/>
    </xf>
    <xf numFmtId="0" fontId="1" fillId="0" borderId="0" xfId="32" applyFont="1" applyAlignment="1" applyProtection="1">
      <alignment vertical="center" wrapText="1"/>
    </xf>
    <xf numFmtId="0" fontId="1" fillId="0" borderId="0" xfId="32" applyFont="1" applyAlignment="1" applyProtection="1">
      <alignment horizontal="right" vertical="center" wrapText="1"/>
    </xf>
    <xf numFmtId="0" fontId="1" fillId="0" borderId="0" xfId="32" applyFont="1" applyFill="1" applyAlignment="1" applyProtection="1">
      <alignment vertical="center" wrapText="1"/>
    </xf>
    <xf numFmtId="0" fontId="27" fillId="0" borderId="0" xfId="32" applyNumberFormat="1" applyFont="1" applyFill="1" applyAlignment="1" applyProtection="1">
      <alignment vertical="center"/>
    </xf>
    <xf numFmtId="0" fontId="27" fillId="0" borderId="0" xfId="32" applyFont="1" applyFill="1" applyAlignment="1" applyProtection="1">
      <alignment horizontal="left" vertical="center"/>
    </xf>
    <xf numFmtId="0" fontId="27" fillId="0" borderId="0" xfId="32" applyFont="1" applyAlignment="1" applyProtection="1">
      <alignment vertical="center"/>
    </xf>
    <xf numFmtId="0" fontId="27" fillId="0" borderId="0" xfId="32" applyFont="1" applyAlignment="1" applyProtection="1">
      <alignment vertical="center" wrapText="1"/>
    </xf>
    <xf numFmtId="0" fontId="27" fillId="0" borderId="0" xfId="32" applyFont="1" applyFill="1" applyAlignment="1" applyProtection="1">
      <alignment vertical="center" wrapText="1"/>
    </xf>
    <xf numFmtId="0" fontId="27" fillId="0" borderId="0" xfId="32" applyFont="1" applyFill="1" applyAlignment="1" applyProtection="1">
      <alignment vertical="center"/>
    </xf>
    <xf numFmtId="0" fontId="28" fillId="0" borderId="0" xfId="32" applyFont="1" applyAlignment="1" applyProtection="1">
      <alignment vertical="center"/>
    </xf>
    <xf numFmtId="0" fontId="4" fillId="0" borderId="0" xfId="32" applyFont="1" applyAlignment="1" applyProtection="1">
      <alignment vertical="center" wrapText="1"/>
    </xf>
    <xf numFmtId="0" fontId="4" fillId="0" borderId="0" xfId="35" applyFont="1" applyFill="1" applyBorder="1" applyAlignment="1" applyProtection="1">
      <alignment vertical="center" wrapText="1"/>
    </xf>
    <xf numFmtId="0" fontId="4" fillId="3" borderId="0" xfId="35" applyFont="1" applyFill="1" applyBorder="1" applyAlignment="1" applyProtection="1">
      <alignment vertical="center" wrapText="1"/>
    </xf>
    <xf numFmtId="0" fontId="1" fillId="3" borderId="0" xfId="36" applyFont="1" applyFill="1" applyBorder="1" applyAlignment="1" applyProtection="1">
      <alignment vertical="center" wrapText="1"/>
    </xf>
    <xf numFmtId="0" fontId="0" fillId="6" borderId="3" xfId="36" applyFont="1" applyFill="1" applyBorder="1" applyAlignment="1" applyProtection="1">
      <alignment horizontal="center" vertical="center" wrapText="1"/>
    </xf>
    <xf numFmtId="0" fontId="8" fillId="0" borderId="0" xfId="36" applyFont="1" applyFill="1" applyBorder="1" applyAlignment="1" applyProtection="1">
      <alignment horizontal="center" vertical="center" wrapText="1"/>
    </xf>
    <xf numFmtId="0" fontId="1" fillId="0" borderId="0" xfId="36" applyFont="1" applyFill="1" applyBorder="1" applyAlignment="1" applyProtection="1">
      <alignment vertical="center" wrapText="1"/>
    </xf>
    <xf numFmtId="0" fontId="8" fillId="0" borderId="0" xfId="32" applyFont="1" applyAlignment="1" applyProtection="1">
      <alignment vertical="center" wrapText="1"/>
    </xf>
    <xf numFmtId="0" fontId="1" fillId="3" borderId="0" xfId="33" applyNumberFormat="1" applyFont="1" applyFill="1" applyBorder="1" applyAlignment="1" applyProtection="1">
      <alignment vertical="center" wrapText="1"/>
    </xf>
    <xf numFmtId="0" fontId="1" fillId="3" borderId="0" xfId="37" applyNumberFormat="1" applyFont="1" applyFill="1" applyBorder="1" applyAlignment="1" applyProtection="1">
      <alignment vertical="center" wrapText="1"/>
    </xf>
    <xf numFmtId="0" fontId="53" fillId="3" borderId="0" xfId="37" applyNumberFormat="1" applyFont="1" applyFill="1" applyBorder="1" applyAlignment="1" applyProtection="1">
      <alignment vertical="center" wrapText="1"/>
    </xf>
    <xf numFmtId="0" fontId="1" fillId="3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Font="1" applyBorder="1" applyAlignment="1">
      <alignment vertical="center"/>
    </xf>
    <xf numFmtId="0" fontId="1" fillId="3" borderId="0" xfId="39" applyNumberFormat="1" applyFont="1" applyFill="1" applyBorder="1" applyAlignment="1" applyProtection="1">
      <alignment horizontal="right" vertical="center" wrapText="1" indent="1"/>
    </xf>
    <xf numFmtId="49" fontId="1" fillId="7" borderId="3" xfId="39" applyNumberFormat="1" applyFont="1" applyFill="1" applyBorder="1" applyAlignment="1" applyProtection="1">
      <alignment horizontal="center" vertical="center" wrapText="1"/>
      <protection locked="0"/>
    </xf>
    <xf numFmtId="49" fontId="0" fillId="3" borderId="0" xfId="0" applyFont="1" applyFill="1" applyBorder="1" applyAlignment="1">
      <alignment vertical="center"/>
    </xf>
    <xf numFmtId="49" fontId="53" fillId="3" borderId="0" xfId="0" applyFont="1" applyFill="1" applyBorder="1" applyAlignment="1">
      <alignment vertical="center"/>
    </xf>
    <xf numFmtId="49" fontId="0" fillId="3" borderId="0" xfId="0" applyFont="1" applyFill="1" applyBorder="1" applyAlignment="1">
      <alignment horizontal="center" vertical="center"/>
    </xf>
    <xf numFmtId="0" fontId="8" fillId="0" borderId="0" xfId="33" applyNumberFormat="1" applyFont="1" applyFill="1" applyBorder="1" applyAlignment="1" applyProtection="1">
      <alignment vertical="center" wrapText="1"/>
    </xf>
    <xf numFmtId="0" fontId="8" fillId="0" borderId="0" xfId="39" applyNumberFormat="1" applyFont="1" applyFill="1" applyBorder="1" applyAlignment="1" applyProtection="1">
      <alignment horizontal="center" vertical="center" wrapText="1"/>
    </xf>
    <xf numFmtId="0" fontId="23" fillId="5" borderId="3" xfId="25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right" vertical="center" wrapText="1" indent="1"/>
    </xf>
    <xf numFmtId="49" fontId="3" fillId="3" borderId="3" xfId="0" applyNumberFormat="1" applyFont="1" applyFill="1" applyBorder="1" applyAlignment="1" applyProtection="1">
      <alignment vertical="center" wrapText="1"/>
    </xf>
    <xf numFmtId="0" fontId="3" fillId="3" borderId="4" xfId="0" applyNumberFormat="1" applyFont="1" applyFill="1" applyBorder="1" applyAlignment="1" applyProtection="1">
      <alignment horizontal="right" vertical="center" wrapText="1" indent="1"/>
    </xf>
    <xf numFmtId="0" fontId="4" fillId="3" borderId="0" xfId="31" applyFont="1" applyFill="1" applyBorder="1" applyAlignment="1" applyProtection="1">
      <alignment horizontal="right" vertical="center" wrapText="1" indent="1"/>
    </xf>
    <xf numFmtId="0" fontId="27" fillId="0" borderId="0" xfId="35" applyFont="1" applyFill="1" applyBorder="1" applyAlignment="1" applyProtection="1">
      <alignment vertical="center" wrapText="1"/>
    </xf>
    <xf numFmtId="0" fontId="8" fillId="0" borderId="0" xfId="33" applyNumberFormat="1" applyFont="1" applyAlignment="1" applyProtection="1">
      <alignment wrapText="1"/>
    </xf>
    <xf numFmtId="0" fontId="1" fillId="3" borderId="0" xfId="33" applyFont="1" applyFill="1" applyBorder="1" applyAlignment="1" applyProtection="1">
      <alignment horizontal="center" vertical="center" wrapText="1"/>
    </xf>
    <xf numFmtId="0" fontId="1" fillId="3" borderId="0" xfId="33" applyFont="1" applyFill="1" applyBorder="1" applyAlignment="1" applyProtection="1">
      <alignment wrapText="1"/>
    </xf>
    <xf numFmtId="0" fontId="1" fillId="3" borderId="0" xfId="33" applyFont="1" applyFill="1" applyBorder="1" applyAlignment="1" applyProtection="1">
      <alignment horizontal="center" wrapText="1"/>
    </xf>
    <xf numFmtId="0" fontId="8" fillId="0" borderId="0" xfId="33" applyFont="1" applyFill="1" applyAlignment="1" applyProtection="1">
      <alignment wrapText="1"/>
    </xf>
    <xf numFmtId="0" fontId="1" fillId="0" borderId="0" xfId="33" applyFont="1" applyFill="1" applyAlignment="1" applyProtection="1">
      <alignment wrapText="1"/>
    </xf>
    <xf numFmtId="0" fontId="1" fillId="0" borderId="0" xfId="33" applyFont="1" applyAlignment="1" applyProtection="1">
      <alignment wrapText="1"/>
    </xf>
    <xf numFmtId="0" fontId="8" fillId="0" borderId="0" xfId="33" applyFont="1" applyAlignment="1" applyProtection="1">
      <alignment wrapText="1"/>
    </xf>
    <xf numFmtId="49" fontId="0" fillId="3" borderId="0" xfId="0" applyFont="1" applyFill="1" applyBorder="1" applyAlignment="1" applyProtection="1">
      <alignment vertical="center" wrapText="1"/>
    </xf>
    <xf numFmtId="49" fontId="57" fillId="0" borderId="4" xfId="0" applyFont="1" applyFill="1" applyBorder="1" applyAlignment="1" applyProtection="1">
      <alignment horizontal="center" vertical="center" wrapText="1"/>
    </xf>
    <xf numFmtId="49" fontId="57" fillId="0" borderId="5" xfId="0" applyFont="1" applyFill="1" applyBorder="1" applyAlignment="1" applyProtection="1">
      <alignment horizontal="center" vertical="center" wrapText="1"/>
    </xf>
    <xf numFmtId="0" fontId="1" fillId="0" borderId="0" xfId="29" applyFont="1" applyAlignment="1" applyProtection="1">
      <alignment vertical="center" wrapText="1"/>
    </xf>
    <xf numFmtId="0" fontId="1" fillId="3" borderId="0" xfId="29" applyFont="1" applyFill="1" applyBorder="1" applyAlignment="1" applyProtection="1">
      <alignment vertical="center" wrapText="1"/>
    </xf>
    <xf numFmtId="0" fontId="0" fillId="3" borderId="3" xfId="29" applyFont="1" applyFill="1" applyBorder="1" applyAlignment="1" applyProtection="1">
      <alignment horizontal="center" vertical="center" wrapText="1"/>
    </xf>
    <xf numFmtId="49" fontId="3" fillId="3" borderId="3" xfId="30" applyNumberFormat="1" applyFont="1" applyFill="1" applyBorder="1" applyAlignment="1" applyProtection="1">
      <alignment horizontal="right" vertical="center" wrapText="1" indent="1"/>
    </xf>
    <xf numFmtId="49" fontId="22" fillId="9" borderId="0" xfId="0" applyNumberFormat="1" applyFont="1" applyFill="1" applyBorder="1" applyAlignment="1" applyProtection="1">
      <alignment horizontal="center" vertical="center"/>
    </xf>
    <xf numFmtId="0" fontId="4" fillId="3" borderId="12" xfId="40" applyNumberFormat="1" applyFont="1" applyFill="1" applyBorder="1" applyAlignment="1" applyProtection="1">
      <alignment horizontal="left" vertical="center" indent="2"/>
    </xf>
    <xf numFmtId="0" fontId="38" fillId="9" borderId="4" xfId="0" applyNumberFormat="1" applyFont="1" applyFill="1" applyBorder="1" applyAlignment="1" applyProtection="1">
      <alignment horizontal="right" vertical="center"/>
    </xf>
    <xf numFmtId="0" fontId="1" fillId="9" borderId="13" xfId="0" applyNumberFormat="1" applyFont="1" applyFill="1" applyBorder="1" applyAlignment="1" applyProtection="1">
      <alignment horizontal="right" vertical="center"/>
    </xf>
    <xf numFmtId="0" fontId="38" fillId="9" borderId="13" xfId="0" applyNumberFormat="1" applyFont="1" applyFill="1" applyBorder="1" applyAlignment="1" applyProtection="1">
      <alignment horizontal="right" vertical="center"/>
    </xf>
    <xf numFmtId="49" fontId="1" fillId="9" borderId="3" xfId="0" applyFont="1" applyFill="1" applyBorder="1" applyAlignment="1" applyProtection="1">
      <alignment vertical="center"/>
    </xf>
    <xf numFmtId="49" fontId="3" fillId="12" borderId="3" xfId="0" applyFont="1" applyFill="1" applyBorder="1" applyAlignment="1" applyProtection="1">
      <alignment horizontal="center" vertical="center" wrapText="1"/>
    </xf>
    <xf numFmtId="49" fontId="3" fillId="9" borderId="3" xfId="0" applyFont="1" applyFill="1" applyBorder="1" applyAlignment="1" applyProtection="1">
      <alignment vertical="center"/>
    </xf>
    <xf numFmtId="0" fontId="58" fillId="9" borderId="13" xfId="0" applyNumberFormat="1" applyFont="1" applyFill="1" applyBorder="1" applyAlignment="1" applyProtection="1">
      <alignment horizontal="right" vertical="center"/>
    </xf>
    <xf numFmtId="0" fontId="3" fillId="9" borderId="13" xfId="0" applyNumberFormat="1" applyFont="1" applyFill="1" applyBorder="1" applyAlignment="1" applyProtection="1">
      <alignment horizontal="right" vertical="center"/>
    </xf>
    <xf numFmtId="4" fontId="3" fillId="4" borderId="4" xfId="0" applyNumberFormat="1" applyFont="1" applyFill="1" applyBorder="1" applyAlignment="1" applyProtection="1">
      <alignment horizontal="right" vertical="center"/>
      <protection locked="0"/>
    </xf>
    <xf numFmtId="4" fontId="3" fillId="9" borderId="3" xfId="0" applyNumberFormat="1" applyFont="1" applyFill="1" applyBorder="1" applyAlignment="1" applyProtection="1">
      <alignment horizontal="right" vertical="center"/>
    </xf>
    <xf numFmtId="4" fontId="3" fillId="6" borderId="3" xfId="0" applyNumberFormat="1" applyFont="1" applyFill="1" applyBorder="1" applyAlignment="1" applyProtection="1">
      <alignment horizontal="right" vertical="center"/>
    </xf>
    <xf numFmtId="49" fontId="8" fillId="10" borderId="0" xfId="0" applyNumberFormat="1" applyFont="1" applyFill="1" applyAlignment="1">
      <alignment horizontal="center" vertical="center"/>
    </xf>
    <xf numFmtId="49" fontId="8" fillId="0" borderId="3" xfId="0" applyFont="1" applyFill="1" applyBorder="1" applyAlignment="1" applyProtection="1">
      <alignment horizontal="center" vertical="center"/>
    </xf>
    <xf numFmtId="49" fontId="1" fillId="0" borderId="3" xfId="0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vertical="center"/>
    </xf>
    <xf numFmtId="0" fontId="1" fillId="0" borderId="0" xfId="40" applyFont="1" applyAlignment="1" applyProtection="1">
      <alignment vertical="center" wrapText="1"/>
    </xf>
    <xf numFmtId="0" fontId="1" fillId="0" borderId="0" xfId="40" applyFont="1" applyFill="1" applyAlignment="1" applyProtection="1">
      <alignment vertical="center" wrapText="1"/>
    </xf>
    <xf numFmtId="49" fontId="1" fillId="0" borderId="0" xfId="40" applyNumberFormat="1" applyFont="1" applyAlignment="1" applyProtection="1">
      <alignment vertical="center" wrapText="1"/>
    </xf>
    <xf numFmtId="0" fontId="1" fillId="3" borderId="0" xfId="40" applyFont="1" applyFill="1" applyBorder="1" applyAlignment="1" applyProtection="1">
      <alignment vertical="center" wrapText="1"/>
    </xf>
    <xf numFmtId="49" fontId="1" fillId="3" borderId="0" xfId="40" applyNumberFormat="1" applyFont="1" applyFill="1" applyBorder="1" applyAlignment="1" applyProtection="1">
      <alignment vertical="center" wrapText="1"/>
    </xf>
    <xf numFmtId="49" fontId="25" fillId="3" borderId="0" xfId="26" applyNumberFormat="1" applyFont="1" applyFill="1" applyBorder="1" applyAlignment="1" applyProtection="1">
      <alignment horizontal="center" vertical="center" wrapText="1"/>
    </xf>
    <xf numFmtId="0" fontId="1" fillId="0" borderId="0" xfId="40" applyFont="1" applyBorder="1" applyAlignment="1" applyProtection="1">
      <alignment vertical="center" wrapText="1"/>
    </xf>
    <xf numFmtId="0" fontId="33" fillId="0" borderId="0" xfId="40" applyFont="1" applyAlignment="1" applyProtection="1">
      <alignment vertical="center" wrapText="1"/>
    </xf>
    <xf numFmtId="0" fontId="33" fillId="3" borderId="0" xfId="40" applyFont="1" applyFill="1" applyBorder="1" applyAlignment="1" applyProtection="1">
      <alignment vertical="center" wrapText="1"/>
    </xf>
    <xf numFmtId="0" fontId="33" fillId="3" borderId="0" xfId="40" applyNumberFormat="1" applyFont="1" applyFill="1" applyBorder="1" applyAlignment="1" applyProtection="1">
      <alignment vertical="center" wrapText="1"/>
    </xf>
    <xf numFmtId="0" fontId="34" fillId="3" borderId="0" xfId="40" applyNumberFormat="1" applyFont="1" applyFill="1" applyBorder="1" applyAlignment="1" applyProtection="1">
      <alignment vertical="center" wrapText="1"/>
    </xf>
    <xf numFmtId="0" fontId="33" fillId="3" borderId="0" xfId="40" applyNumberFormat="1" applyFont="1" applyFill="1" applyBorder="1" applyAlignment="1" applyProtection="1">
      <alignment horizontal="left" vertical="center" wrapText="1" indent="3"/>
    </xf>
    <xf numFmtId="0" fontId="33" fillId="0" borderId="0" xfId="40" applyFont="1" applyBorder="1" applyAlignment="1" applyProtection="1">
      <alignment vertical="center" wrapText="1"/>
    </xf>
    <xf numFmtId="0" fontId="33" fillId="0" borderId="0" xfId="40" applyNumberFormat="1" applyFont="1" applyFill="1" applyBorder="1" applyAlignment="1" applyProtection="1">
      <alignment vertical="center" wrapText="1"/>
    </xf>
    <xf numFmtId="0" fontId="34" fillId="0" borderId="0" xfId="40" applyNumberFormat="1" applyFont="1" applyFill="1" applyBorder="1" applyAlignment="1" applyProtection="1">
      <alignment vertical="center" wrapText="1"/>
    </xf>
    <xf numFmtId="0" fontId="33" fillId="0" borderId="0" xfId="40" applyNumberFormat="1" applyFont="1" applyFill="1" applyBorder="1" applyAlignment="1" applyProtection="1">
      <alignment horizontal="left" vertical="center" wrapText="1" indent="3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0" borderId="3" xfId="40" applyFont="1" applyBorder="1" applyAlignment="1" applyProtection="1">
      <alignment vertical="center" wrapText="1"/>
    </xf>
    <xf numFmtId="0" fontId="16" fillId="0" borderId="0" xfId="0" applyNumberFormat="1" applyFont="1" applyBorder="1" applyAlignment="1">
      <alignment vertical="center" wrapText="1"/>
    </xf>
    <xf numFmtId="0" fontId="8" fillId="3" borderId="0" xfId="40" applyFont="1" applyFill="1" applyBorder="1" applyAlignment="1" applyProtection="1">
      <alignment horizontal="right" vertical="center" wrapText="1"/>
    </xf>
    <xf numFmtId="0" fontId="8" fillId="3" borderId="0" xfId="40" applyFont="1" applyFill="1" applyBorder="1" applyAlignment="1" applyProtection="1">
      <alignment horizontal="center" vertical="center" wrapText="1"/>
    </xf>
    <xf numFmtId="49" fontId="0" fillId="0" borderId="0" xfId="0" applyNumberFormat="1" applyFont="1">
      <alignment vertical="top"/>
    </xf>
    <xf numFmtId="49" fontId="3" fillId="0" borderId="0" xfId="0" applyFont="1">
      <alignment vertical="top"/>
    </xf>
    <xf numFmtId="49" fontId="0" fillId="0" borderId="0" xfId="0" applyNumberFormat="1" applyFont="1" applyProtection="1">
      <alignment vertical="top"/>
    </xf>
    <xf numFmtId="0" fontId="1" fillId="0" borderId="0" xfId="40" applyFont="1" applyAlignment="1" applyProtection="1">
      <alignment horizontal="center" vertical="center" wrapText="1"/>
    </xf>
    <xf numFmtId="49" fontId="0" fillId="11" borderId="0" xfId="0" applyNumberFormat="1" applyFont="1" applyFill="1" applyAlignment="1">
      <alignment horizontal="right" vertical="center"/>
    </xf>
    <xf numFmtId="49" fontId="16" fillId="11" borderId="0" xfId="0" applyNumberFormat="1" applyFont="1" applyFill="1" applyAlignment="1">
      <alignment horizontal="right" vertical="center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3" fillId="4" borderId="3" xfId="0" applyNumberFormat="1" applyFont="1" applyFill="1" applyBorder="1" applyAlignment="1" applyProtection="1">
      <alignment horizontal="right" vertical="center"/>
      <protection locked="0"/>
    </xf>
    <xf numFmtId="0" fontId="58" fillId="9" borderId="3" xfId="0" applyNumberFormat="1" applyFont="1" applyFill="1" applyBorder="1" applyAlignment="1" applyProtection="1">
      <alignment horizontal="right" vertical="center"/>
    </xf>
    <xf numFmtId="49" fontId="0" fillId="0" borderId="3" xfId="0" applyBorder="1" applyAlignment="1">
      <alignment vertical="top"/>
    </xf>
    <xf numFmtId="49" fontId="0" fillId="0" borderId="3" xfId="0" applyBorder="1">
      <alignment vertical="top"/>
    </xf>
    <xf numFmtId="0" fontId="3" fillId="3" borderId="5" xfId="0" applyNumberFormat="1" applyFont="1" applyFill="1" applyBorder="1" applyAlignment="1" applyProtection="1">
      <alignment horizontal="right" vertical="center" wrapText="1" indent="1"/>
    </xf>
    <xf numFmtId="49" fontId="23" fillId="6" borderId="14" xfId="0" applyFont="1" applyFill="1" applyBorder="1" applyAlignment="1" applyProtection="1">
      <alignment horizontal="center" vertical="center"/>
    </xf>
    <xf numFmtId="4" fontId="38" fillId="9" borderId="13" xfId="0" applyNumberFormat="1" applyFont="1" applyFill="1" applyBorder="1" applyAlignment="1" applyProtection="1">
      <alignment horizontal="right" vertical="center"/>
    </xf>
    <xf numFmtId="49" fontId="3" fillId="3" borderId="5" xfId="0" applyNumberFormat="1" applyFont="1" applyFill="1" applyBorder="1" applyAlignment="1" applyProtection="1">
      <alignment vertical="center" wrapText="1"/>
    </xf>
    <xf numFmtId="49" fontId="3" fillId="3" borderId="4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left" vertical="center" indent="4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Alignment="1" applyProtection="1">
      <alignment horizontal="left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left" vertical="center"/>
    </xf>
    <xf numFmtId="49" fontId="59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textRotation="90"/>
    </xf>
    <xf numFmtId="0" fontId="1" fillId="9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59" fillId="8" borderId="12" xfId="0" applyNumberFormat="1" applyFont="1" applyFill="1" applyBorder="1" applyAlignment="1" applyProtection="1">
      <alignment horizontal="left" vertical="center" indent="1"/>
    </xf>
    <xf numFmtId="0" fontId="8" fillId="8" borderId="12" xfId="0" applyNumberFormat="1" applyFont="1" applyFill="1" applyBorder="1" applyAlignment="1" applyProtection="1">
      <alignment horizontal="left" vertical="center" indent="1"/>
    </xf>
    <xf numFmtId="0" fontId="59" fillId="8" borderId="4" xfId="0" applyNumberFormat="1" applyFont="1" applyFill="1" applyBorder="1" applyAlignment="1" applyProtection="1">
      <alignment horizontal="left" vertical="center" indent="1"/>
    </xf>
    <xf numFmtId="49" fontId="1" fillId="0" borderId="0" xfId="0" applyNumberFormat="1" applyFont="1" applyBorder="1" applyAlignment="1" applyProtection="1">
      <alignment horizontal="center" vertical="center"/>
    </xf>
    <xf numFmtId="0" fontId="59" fillId="8" borderId="5" xfId="0" applyNumberFormat="1" applyFont="1" applyFill="1" applyBorder="1" applyAlignment="1" applyProtection="1">
      <alignment horizontal="left" vertical="center" indent="1"/>
    </xf>
    <xf numFmtId="0" fontId="1" fillId="0" borderId="0" xfId="0" applyNumberFormat="1" applyFont="1" applyAlignment="1">
      <alignment horizontal="left" vertical="center" wrapText="1"/>
    </xf>
    <xf numFmtId="0" fontId="23" fillId="8" borderId="12" xfId="25" applyNumberFormat="1" applyFont="1" applyFill="1" applyBorder="1" applyAlignment="1" applyProtection="1">
      <alignment horizontal="left" vertical="center" indent="1"/>
    </xf>
    <xf numFmtId="0" fontId="3" fillId="0" borderId="14" xfId="0" applyNumberFormat="1" applyFont="1" applyFill="1" applyBorder="1" applyAlignment="1" applyProtection="1">
      <alignment horizontal="center" vertical="center" textRotation="90" wrapText="1"/>
    </xf>
    <xf numFmtId="0" fontId="3" fillId="0" borderId="13" xfId="0" applyNumberFormat="1" applyFont="1" applyFill="1" applyBorder="1" applyAlignment="1" applyProtection="1">
      <alignment horizontal="center" vertical="center" textRotation="90" wrapText="1"/>
    </xf>
    <xf numFmtId="49" fontId="0" fillId="0" borderId="0" xfId="0" applyFont="1" applyAlignment="1" applyProtection="1">
      <alignment vertical="center" wrapText="1"/>
    </xf>
    <xf numFmtId="49" fontId="0" fillId="11" borderId="0" xfId="0" applyFont="1" applyFill="1" applyAlignment="1" applyProtection="1">
      <alignment vertical="center"/>
    </xf>
    <xf numFmtId="49" fontId="0" fillId="11" borderId="0" xfId="0" applyNumberFormat="1" applyFont="1" applyFill="1" applyAlignment="1" applyProtection="1">
      <alignment horizontal="right"/>
    </xf>
    <xf numFmtId="0" fontId="0" fillId="11" borderId="0" xfId="0" applyNumberFormat="1" applyFont="1" applyFill="1" applyAlignment="1">
      <alignment horizontal="right" vertical="center"/>
    </xf>
    <xf numFmtId="0" fontId="0" fillId="11" borderId="0" xfId="0" applyNumberFormat="1" applyFont="1" applyFill="1" applyAlignment="1" applyProtection="1">
      <alignment horizontal="center" vertical="center"/>
    </xf>
    <xf numFmtId="49" fontId="0" fillId="9" borderId="0" xfId="0" applyNumberFormat="1" applyFont="1" applyFill="1" applyAlignment="1" applyProtection="1">
      <alignment horizontal="right" vertical="center" wrapText="1"/>
    </xf>
    <xf numFmtId="49" fontId="0" fillId="13" borderId="0" xfId="0" applyFont="1" applyFill="1" applyAlignment="1" applyProtection="1">
      <alignment vertical="center" wrapText="1"/>
    </xf>
    <xf numFmtId="49" fontId="24" fillId="0" borderId="0" xfId="0" applyFont="1" applyAlignment="1" applyProtection="1">
      <alignment vertical="center"/>
    </xf>
    <xf numFmtId="49" fontId="24" fillId="11" borderId="0" xfId="0" applyFont="1" applyFill="1" applyAlignment="1" applyProtection="1">
      <alignment vertical="center" wrapText="1"/>
    </xf>
    <xf numFmtId="49" fontId="24" fillId="0" borderId="0" xfId="0" applyFont="1" applyAlignment="1" applyProtection="1">
      <alignment vertical="center" wrapText="1"/>
    </xf>
    <xf numFmtId="49" fontId="0" fillId="0" borderId="0" xfId="0" applyFont="1" applyAlignment="1" applyProtection="1">
      <alignment horizontal="center" vertical="center"/>
    </xf>
    <xf numFmtId="49" fontId="0" fillId="5" borderId="0" xfId="0" applyFont="1" applyFill="1" applyAlignment="1" applyProtection="1">
      <alignment vertical="center"/>
    </xf>
    <xf numFmtId="49" fontId="8" fillId="10" borderId="0" xfId="0" applyFont="1" applyFill="1" applyAlignment="1">
      <alignment horizontal="center" vertical="top"/>
    </xf>
    <xf numFmtId="49" fontId="0" fillId="11" borderId="0" xfId="0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0" fillId="9" borderId="3" xfId="0" applyNumberFormat="1" applyFill="1" applyBorder="1" applyAlignment="1" applyProtection="1">
      <alignment horizontal="center" vertical="center"/>
    </xf>
    <xf numFmtId="49" fontId="3" fillId="3" borderId="5" xfId="30" applyNumberFormat="1" applyFont="1" applyFill="1" applyBorder="1" applyAlignment="1" applyProtection="1">
      <alignment horizontal="right" vertical="center" wrapText="1" indent="1"/>
    </xf>
    <xf numFmtId="4" fontId="3" fillId="9" borderId="5" xfId="0" applyNumberFormat="1" applyFont="1" applyFill="1" applyBorder="1" applyAlignment="1" applyProtection="1">
      <alignment horizontal="right" vertical="center"/>
    </xf>
    <xf numFmtId="4" fontId="3" fillId="9" borderId="4" xfId="0" applyNumberFormat="1" applyFont="1" applyFill="1" applyBorder="1" applyAlignment="1" applyProtection="1">
      <alignment horizontal="right" vertical="center"/>
    </xf>
    <xf numFmtId="4" fontId="3" fillId="6" borderId="4" xfId="0" applyNumberFormat="1" applyFont="1" applyFill="1" applyBorder="1" applyAlignment="1" applyProtection="1">
      <alignment horizontal="right" vertical="center"/>
    </xf>
    <xf numFmtId="49" fontId="3" fillId="3" borderId="8" xfId="30" applyNumberFormat="1" applyFont="1" applyFill="1" applyBorder="1" applyAlignment="1" applyProtection="1">
      <alignment horizontal="right" vertical="center" wrapText="1" indent="1"/>
    </xf>
    <xf numFmtId="0" fontId="3" fillId="3" borderId="14" xfId="0" applyNumberFormat="1" applyFont="1" applyFill="1" applyBorder="1" applyAlignment="1" applyProtection="1">
      <alignment horizontal="right" vertical="center" wrapText="1" indent="1"/>
    </xf>
    <xf numFmtId="0" fontId="3" fillId="0" borderId="3" xfId="40" applyNumberFormat="1" applyFont="1" applyFill="1" applyBorder="1" applyAlignment="1" applyProtection="1">
      <alignment vertical="center" wrapText="1"/>
    </xf>
    <xf numFmtId="0" fontId="3" fillId="0" borderId="3" xfId="40" applyNumberFormat="1" applyFont="1" applyFill="1" applyBorder="1" applyAlignment="1" applyProtection="1">
      <alignment horizontal="left" vertical="center" wrapText="1" indent="3"/>
    </xf>
    <xf numFmtId="0" fontId="60" fillId="0" borderId="3" xfId="40" applyNumberFormat="1" applyFont="1" applyFill="1" applyBorder="1" applyAlignment="1" applyProtection="1">
      <alignment vertical="center" wrapText="1"/>
    </xf>
    <xf numFmtId="0" fontId="60" fillId="3" borderId="3" xfId="40" applyNumberFormat="1" applyFont="1" applyFill="1" applyBorder="1" applyAlignment="1" applyProtection="1">
      <alignment vertical="center" wrapText="1"/>
    </xf>
    <xf numFmtId="0" fontId="3" fillId="0" borderId="14" xfId="40" applyNumberFormat="1" applyFont="1" applyFill="1" applyBorder="1" applyAlignment="1" applyProtection="1">
      <alignment vertical="center" wrapText="1"/>
    </xf>
    <xf numFmtId="0" fontId="3" fillId="0" borderId="14" xfId="40" applyNumberFormat="1" applyFont="1" applyFill="1" applyBorder="1" applyAlignment="1" applyProtection="1">
      <alignment horizontal="left" vertical="center" wrapText="1" indent="3"/>
    </xf>
    <xf numFmtId="0" fontId="3" fillId="9" borderId="3" xfId="40" applyFont="1" applyFill="1" applyBorder="1" applyAlignment="1" applyProtection="1">
      <alignment vertical="center" wrapText="1"/>
    </xf>
    <xf numFmtId="0" fontId="3" fillId="9" borderId="3" xfId="40" applyNumberFormat="1" applyFont="1" applyFill="1" applyBorder="1" applyAlignment="1" applyProtection="1">
      <alignment vertical="center" wrapText="1"/>
    </xf>
    <xf numFmtId="0" fontId="3" fillId="9" borderId="3" xfId="40" applyNumberFormat="1" applyFont="1" applyFill="1" applyBorder="1" applyAlignment="1" applyProtection="1">
      <alignment horizontal="left" vertical="center" wrapText="1" indent="3"/>
    </xf>
    <xf numFmtId="49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0" fillId="6" borderId="3" xfId="0" applyNumberFormat="1" applyFont="1" applyFill="1" applyBorder="1" applyAlignment="1" applyProtection="1">
      <alignment horizontal="right" vertical="center" wrapText="1"/>
    </xf>
    <xf numFmtId="4" fontId="60" fillId="9" borderId="4" xfId="0" applyNumberFormat="1" applyFont="1" applyFill="1" applyBorder="1" applyAlignment="1" applyProtection="1">
      <alignment horizontal="right" vertical="center"/>
    </xf>
    <xf numFmtId="49" fontId="3" fillId="6" borderId="3" xfId="0" applyNumberFormat="1" applyFont="1" applyFill="1" applyBorder="1" applyAlignment="1" applyProtection="1">
      <alignment horizontal="right" vertical="center" wrapText="1"/>
    </xf>
    <xf numFmtId="49" fontId="0" fillId="11" borderId="0" xfId="0" applyNumberFormat="1" applyFill="1" applyAlignment="1">
      <alignment horizontal="right" vertical="center"/>
    </xf>
    <xf numFmtId="0" fontId="0" fillId="0" borderId="0" xfId="0" applyNumberFormat="1" applyAlignment="1">
      <alignment vertical="center" wrapText="1"/>
    </xf>
    <xf numFmtId="0" fontId="0" fillId="11" borderId="0" xfId="0" applyNumberFormat="1" applyFill="1" applyAlignment="1">
      <alignment horizontal="right" vertical="center"/>
    </xf>
    <xf numFmtId="49" fontId="0" fillId="11" borderId="0" xfId="0" applyNumberFormat="1" applyFill="1" applyAlignment="1">
      <alignment horizontal="right"/>
    </xf>
    <xf numFmtId="4" fontId="3" fillId="5" borderId="3" xfId="0" applyNumberFormat="1" applyFont="1" applyFill="1" applyBorder="1" applyAlignment="1" applyProtection="1">
      <alignment horizontal="right" vertical="center"/>
    </xf>
    <xf numFmtId="4" fontId="3" fillId="5" borderId="4" xfId="0" applyNumberFormat="1" applyFont="1" applyFill="1" applyBorder="1" applyAlignment="1" applyProtection="1">
      <alignment horizontal="right" vertical="center"/>
    </xf>
    <xf numFmtId="0" fontId="1" fillId="6" borderId="13" xfId="38" applyFont="1" applyFill="1" applyBorder="1" applyAlignment="1" applyProtection="1">
      <alignment horizontal="left" vertical="center" wrapText="1" indent="1"/>
    </xf>
    <xf numFmtId="0" fontId="1" fillId="4" borderId="13" xfId="38" applyFont="1" applyFill="1" applyBorder="1" applyAlignment="1" applyProtection="1">
      <alignment horizontal="left" vertical="center" wrapText="1" indent="1"/>
      <protection locked="0"/>
    </xf>
    <xf numFmtId="0" fontId="1" fillId="6" borderId="3" xfId="38" applyFont="1" applyFill="1" applyBorder="1" applyAlignment="1" applyProtection="1">
      <alignment horizontal="left" vertical="center" wrapText="1" indent="1"/>
    </xf>
    <xf numFmtId="0" fontId="1" fillId="4" borderId="3" xfId="38" applyFont="1" applyFill="1" applyBorder="1" applyAlignment="1" applyProtection="1">
      <alignment horizontal="left" vertical="center" wrapText="1" indent="1"/>
      <protection locked="0"/>
    </xf>
    <xf numFmtId="49" fontId="1" fillId="0" borderId="3" xfId="0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left" vertical="center" indent="3"/>
    </xf>
    <xf numFmtId="0" fontId="61" fillId="10" borderId="0" xfId="0" applyNumberFormat="1" applyFont="1" applyFill="1" applyAlignment="1">
      <alignment horizontal="center" vertical="top"/>
    </xf>
    <xf numFmtId="49" fontId="3" fillId="11" borderId="0" xfId="0" applyNumberFormat="1" applyFont="1" applyFill="1" applyAlignment="1">
      <alignment horizontal="right" vertical="center"/>
    </xf>
    <xf numFmtId="4" fontId="3" fillId="7" borderId="4" xfId="0" applyNumberFormat="1" applyFont="1" applyFill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>
      <alignment horizontal="left" vertical="center" indent="1"/>
    </xf>
    <xf numFmtId="0" fontId="3" fillId="7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3" fillId="7" borderId="3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49" fontId="3" fillId="5" borderId="3" xfId="0" applyNumberFormat="1" applyFont="1" applyFill="1" applyBorder="1" applyAlignment="1" applyProtection="1">
      <alignment horizontal="left" vertical="center" indent="1"/>
    </xf>
    <xf numFmtId="49" fontId="3" fillId="5" borderId="3" xfId="0" applyNumberFormat="1" applyFont="1" applyFill="1" applyBorder="1" applyAlignment="1" applyProtection="1">
      <alignment horizontal="center" vertical="center"/>
    </xf>
    <xf numFmtId="4" fontId="3" fillId="7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/>
    </xf>
    <xf numFmtId="4" fontId="3" fillId="6" borderId="3" xfId="0" applyNumberFormat="1" applyFont="1" applyFill="1" applyBorder="1" applyAlignment="1" applyProtection="1">
      <alignment horizontal="right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3" xfId="0" applyNumberFormat="1" applyFont="1" applyFill="1" applyBorder="1" applyAlignment="1" applyProtection="1">
      <alignment horizontal="center" vertical="center"/>
    </xf>
    <xf numFmtId="49" fontId="3" fillId="9" borderId="3" xfId="0" applyNumberFormat="1" applyFont="1" applyFill="1" applyBorder="1" applyAlignment="1" applyProtection="1">
      <alignment horizontal="left" vertical="center"/>
    </xf>
    <xf numFmtId="49" fontId="3" fillId="9" borderId="3" xfId="0" applyNumberFormat="1" applyFont="1" applyFill="1" applyBorder="1" applyAlignment="1" applyProtection="1">
      <alignment horizontal="center" vertical="center"/>
    </xf>
    <xf numFmtId="0" fontId="3" fillId="9" borderId="3" xfId="0" applyNumberFormat="1" applyFont="1" applyFill="1" applyBorder="1" applyAlignment="1" applyProtection="1">
      <alignment horizontal="center" vertical="center" wrapText="1"/>
    </xf>
    <xf numFmtId="4" fontId="3" fillId="9" borderId="3" xfId="0" applyNumberFormat="1" applyFont="1" applyFill="1" applyBorder="1" applyAlignment="1" applyProtection="1">
      <alignment horizontal="right" vertical="center" wrapText="1"/>
    </xf>
    <xf numFmtId="0" fontId="64" fillId="0" borderId="0" xfId="40" applyFont="1" applyBorder="1" applyAlignment="1" applyProtection="1">
      <alignment horizontal="center" vertical="center" wrapText="1"/>
    </xf>
    <xf numFmtId="49" fontId="1" fillId="6" borderId="3" xfId="0" applyNumberFormat="1" applyFont="1" applyFill="1" applyBorder="1" applyAlignment="1" applyProtection="1">
      <alignment horizontal="left" vertical="center" wrapText="1" indent="1"/>
    </xf>
    <xf numFmtId="49" fontId="1" fillId="6" borderId="5" xfId="0" applyNumberFormat="1" applyFont="1" applyFill="1" applyBorder="1" applyAlignment="1" applyProtection="1">
      <alignment horizontal="center" vertical="center" wrapText="1"/>
    </xf>
    <xf numFmtId="0" fontId="0" fillId="11" borderId="0" xfId="0" applyNumberFormat="1" applyFill="1" applyAlignment="1" applyProtection="1">
      <alignment horizontal="center" vertical="center"/>
    </xf>
    <xf numFmtId="49" fontId="0" fillId="11" borderId="0" xfId="0" applyFill="1" applyAlignment="1" applyProtection="1">
      <alignment vertical="center"/>
    </xf>
    <xf numFmtId="49" fontId="0" fillId="7" borderId="5" xfId="0" applyFont="1" applyFill="1" applyBorder="1" applyAlignment="1" applyProtection="1">
      <alignment horizontal="left" vertical="center" wrapText="1" indent="1"/>
      <protection locked="0"/>
    </xf>
    <xf numFmtId="49" fontId="0" fillId="7" borderId="3" xfId="0" applyFont="1" applyFill="1" applyBorder="1" applyAlignment="1" applyProtection="1">
      <alignment horizontal="left" vertical="center" wrapText="1" indent="1"/>
      <protection locked="0"/>
    </xf>
    <xf numFmtId="4" fontId="3" fillId="5" borderId="3" xfId="0" applyNumberFormat="1" applyFont="1" applyFill="1" applyBorder="1" applyAlignment="1" applyProtection="1">
      <alignment horizontal="right" vertical="center" wrapText="1"/>
    </xf>
    <xf numFmtId="49" fontId="3" fillId="11" borderId="0" xfId="0" applyFont="1" applyFill="1" applyAlignment="1">
      <alignment horizontal="right"/>
    </xf>
    <xf numFmtId="49" fontId="64" fillId="0" borderId="0" xfId="0" applyFont="1" applyBorder="1" applyAlignment="1" applyProtection="1">
      <alignment horizontal="center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 indent="1"/>
    </xf>
    <xf numFmtId="0" fontId="0" fillId="6" borderId="3" xfId="0" applyNumberFormat="1" applyFont="1" applyFill="1" applyBorder="1" applyAlignment="1" applyProtection="1">
      <alignment horizontal="left" vertical="center" wrapText="1" indent="1"/>
    </xf>
    <xf numFmtId="49" fontId="0" fillId="6" borderId="3" xfId="0" applyNumberFormat="1" applyFont="1" applyFill="1" applyBorder="1" applyAlignment="1" applyProtection="1">
      <alignment horizontal="left" vertical="center" wrapText="1" indent="1"/>
    </xf>
    <xf numFmtId="0" fontId="0" fillId="9" borderId="3" xfId="0" applyNumberFormat="1" applyFont="1" applyFill="1" applyBorder="1" applyAlignment="1" applyProtection="1">
      <alignment horizontal="left" vertical="center" wrapText="1" indent="1"/>
    </xf>
    <xf numFmtId="49" fontId="61" fillId="10" borderId="0" xfId="0" applyFont="1" applyFill="1" applyAlignment="1">
      <alignment horizontal="center" vertical="center"/>
    </xf>
    <xf numFmtId="0" fontId="3" fillId="11" borderId="0" xfId="0" applyNumberFormat="1" applyFont="1" applyFill="1" applyAlignment="1" applyProtection="1">
      <alignment horizontal="center" vertical="center"/>
    </xf>
    <xf numFmtId="49" fontId="62" fillId="11" borderId="0" xfId="0" applyFont="1" applyFill="1" applyAlignment="1" applyProtection="1">
      <alignment vertical="center"/>
    </xf>
    <xf numFmtId="49" fontId="3" fillId="9" borderId="3" xfId="0" applyNumberFormat="1" applyFont="1" applyFill="1" applyBorder="1" applyAlignment="1" applyProtection="1">
      <alignment horizontal="left" vertical="center" indent="1"/>
    </xf>
    <xf numFmtId="0" fontId="3" fillId="9" borderId="3" xfId="0" applyNumberFormat="1" applyFont="1" applyFill="1" applyBorder="1" applyAlignment="1" applyProtection="1">
      <alignment horizontal="left" vertical="center" wrapText="1" indent="1"/>
    </xf>
    <xf numFmtId="0" fontId="3" fillId="5" borderId="3" xfId="0" applyNumberFormat="1" applyFont="1" applyFill="1" applyBorder="1" applyAlignment="1" applyProtection="1">
      <alignment horizontal="left" vertical="center" wrapText="1" indent="1"/>
    </xf>
    <xf numFmtId="49" fontId="3" fillId="9" borderId="3" xfId="0" applyNumberFormat="1" applyFont="1" applyFill="1" applyBorder="1" applyAlignment="1" applyProtection="1">
      <alignment horizontal="left" vertical="center" wrapText="1"/>
    </xf>
    <xf numFmtId="49" fontId="3" fillId="9" borderId="3" xfId="0" applyNumberFormat="1" applyFont="1" applyFill="1" applyBorder="1" applyAlignment="1" applyProtection="1">
      <alignment horizontal="left" vertical="center" wrapText="1" indent="1"/>
    </xf>
    <xf numFmtId="0" fontId="3" fillId="11" borderId="0" xfId="0" applyNumberFormat="1" applyFont="1" applyFill="1" applyAlignment="1">
      <alignment horizontal="right" vertical="center"/>
    </xf>
    <xf numFmtId="0" fontId="3" fillId="6" borderId="3" xfId="0" applyNumberFormat="1" applyFont="1" applyFill="1" applyBorder="1" applyAlignment="1" applyProtection="1">
      <alignment horizontal="left" vertical="center" wrapText="1" indent="1"/>
    </xf>
    <xf numFmtId="49" fontId="3" fillId="6" borderId="3" xfId="0" applyNumberFormat="1" applyFont="1" applyFill="1" applyBorder="1" applyAlignment="1" applyProtection="1">
      <alignment horizontal="left" vertical="center" wrapText="1" inden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49" fontId="0" fillId="0" borderId="3" xfId="0" applyFont="1" applyBorder="1" applyProtection="1">
      <alignment vertical="top"/>
    </xf>
    <xf numFmtId="49" fontId="0" fillId="9" borderId="3" xfId="0" applyFont="1" applyFill="1" applyBorder="1" applyProtection="1">
      <alignment vertical="top"/>
    </xf>
    <xf numFmtId="49" fontId="0" fillId="11" borderId="0" xfId="0" applyNumberFormat="1" applyFill="1">
      <alignment vertical="top"/>
    </xf>
    <xf numFmtId="49" fontId="82" fillId="0" borderId="0" xfId="0" applyFont="1" applyFill="1" applyBorder="1" applyAlignment="1" applyProtection="1">
      <alignment horizontal="center" vertical="top" wrapText="1"/>
    </xf>
    <xf numFmtId="49" fontId="8" fillId="0" borderId="0" xfId="0" applyFont="1">
      <alignment vertical="top"/>
    </xf>
    <xf numFmtId="49" fontId="10" fillId="0" borderId="0" xfId="0" applyFont="1" applyFill="1" applyBorder="1" applyAlignment="1" applyProtection="1">
      <alignment horizontal="justify" vertical="justify" wrapText="1"/>
    </xf>
    <xf numFmtId="49" fontId="0" fillId="0" borderId="0" xfId="0" applyBorder="1" applyAlignment="1">
      <alignment horizontal="right" vertical="top" indent="1"/>
    </xf>
    <xf numFmtId="49" fontId="10" fillId="0" borderId="3" xfId="0" applyFont="1" applyFill="1" applyBorder="1" applyAlignment="1" applyProtection="1">
      <alignment horizontal="right" vertical="center" wrapText="1" indent="1"/>
    </xf>
    <xf numFmtId="49" fontId="10" fillId="4" borderId="3" xfId="0" applyFont="1" applyFill="1" applyBorder="1" applyAlignment="1" applyProtection="1">
      <alignment horizontal="left" vertical="center" wrapText="1" indent="1"/>
      <protection locked="0"/>
    </xf>
    <xf numFmtId="49" fontId="10" fillId="0" borderId="0" xfId="0" applyFont="1" applyFill="1" applyBorder="1" applyAlignment="1" applyProtection="1">
      <alignment horizontal="left" wrapText="1"/>
    </xf>
    <xf numFmtId="49" fontId="4" fillId="0" borderId="0" xfId="0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center" wrapText="1" indent="1"/>
    </xf>
    <xf numFmtId="49" fontId="0" fillId="0" borderId="0" xfId="0" applyNumberFormat="1" applyFill="1" applyBorder="1" applyAlignment="1" applyProtection="1">
      <alignment horizontal="left" vertical="center" wrapText="1" indent="1"/>
    </xf>
    <xf numFmtId="49" fontId="37" fillId="0" borderId="0" xfId="25" applyNumberFormat="1" applyFill="1" applyBorder="1" applyAlignment="1" applyProtection="1">
      <alignment horizontal="left" vertical="center" wrapText="1" indent="1"/>
    </xf>
    <xf numFmtId="49" fontId="37" fillId="0" borderId="0" xfId="0" applyNumberFormat="1" applyFont="1" applyFill="1" applyBorder="1" applyAlignment="1" applyProtection="1">
      <alignment horizontal="left" vertical="center" wrapText="1" indent="1"/>
    </xf>
    <xf numFmtId="49" fontId="4" fillId="0" borderId="0" xfId="0" applyFont="1" applyFill="1" applyBorder="1" applyAlignment="1" applyProtection="1">
      <alignment horizontal="right" vertical="center" wrapText="1" indent="1"/>
    </xf>
    <xf numFmtId="49" fontId="0" fillId="0" borderId="0" xfId="0" applyBorder="1" applyAlignment="1">
      <alignment horizontal="right" vertical="center" indent="1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left" vertical="center"/>
    </xf>
    <xf numFmtId="0" fontId="4" fillId="9" borderId="15" xfId="0" applyNumberFormat="1" applyFont="1" applyFill="1" applyBorder="1" applyAlignment="1">
      <alignment horizontal="center" vertical="center" wrapText="1"/>
    </xf>
    <xf numFmtId="0" fontId="4" fillId="9" borderId="16" xfId="0" applyNumberFormat="1" applyFont="1" applyFill="1" applyBorder="1" applyAlignment="1">
      <alignment horizontal="center" vertical="center" wrapText="1"/>
    </xf>
    <xf numFmtId="0" fontId="4" fillId="9" borderId="17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justify" vertical="top" wrapText="1"/>
    </xf>
    <xf numFmtId="49" fontId="10" fillId="0" borderId="18" xfId="0" applyFont="1" applyFill="1" applyBorder="1" applyAlignment="1" applyProtection="1">
      <alignment vertical="center" wrapText="1"/>
    </xf>
    <xf numFmtId="49" fontId="10" fillId="0" borderId="0" xfId="0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justify" vertical="center" wrapText="1"/>
    </xf>
    <xf numFmtId="49" fontId="10" fillId="0" borderId="18" xfId="0" applyFont="1" applyFill="1" applyBorder="1" applyAlignment="1" applyProtection="1">
      <alignment horizontal="left" vertical="center" wrapText="1"/>
    </xf>
    <xf numFmtId="49" fontId="10" fillId="0" borderId="0" xfId="0" applyFont="1" applyFill="1" applyBorder="1" applyAlignment="1" applyProtection="1">
      <alignment horizontal="left" vertical="center" wrapText="1"/>
    </xf>
    <xf numFmtId="49" fontId="0" fillId="4" borderId="5" xfId="0" applyFill="1" applyBorder="1" applyAlignment="1" applyProtection="1">
      <alignment horizontal="left" vertical="center" indent="1"/>
      <protection locked="0"/>
    </xf>
    <xf numFmtId="49" fontId="0" fillId="4" borderId="12" xfId="0" applyFill="1" applyBorder="1" applyAlignment="1" applyProtection="1">
      <alignment horizontal="left" vertical="center" indent="1"/>
      <protection locked="0"/>
    </xf>
    <xf numFmtId="49" fontId="0" fillId="4" borderId="4" xfId="0" applyFill="1" applyBorder="1" applyAlignment="1" applyProtection="1">
      <alignment horizontal="left" vertical="center" indent="1"/>
      <protection locked="0"/>
    </xf>
    <xf numFmtId="0" fontId="4" fillId="0" borderId="0" xfId="32" applyFont="1" applyBorder="1" applyAlignment="1" applyProtection="1">
      <alignment horizontal="right" vertical="center" wrapText="1"/>
    </xf>
    <xf numFmtId="0" fontId="4" fillId="0" borderId="4" xfId="35" applyFont="1" applyFill="1" applyBorder="1" applyAlignment="1" applyProtection="1">
      <alignment horizontal="center" vertical="center" wrapText="1"/>
    </xf>
    <xf numFmtId="0" fontId="4" fillId="0" borderId="3" xfId="35" applyFont="1" applyFill="1" applyBorder="1" applyAlignment="1" applyProtection="1">
      <alignment horizontal="center" vertical="center" wrapText="1"/>
    </xf>
    <xf numFmtId="0" fontId="4" fillId="0" borderId="5" xfId="35" applyFont="1" applyFill="1" applyBorder="1" applyAlignment="1" applyProtection="1">
      <alignment horizontal="center" vertical="center" wrapText="1"/>
    </xf>
    <xf numFmtId="0" fontId="4" fillId="3" borderId="0" xfId="35" applyFont="1" applyFill="1" applyBorder="1" applyAlignment="1" applyProtection="1">
      <alignment horizontal="right" vertical="center" wrapText="1"/>
    </xf>
    <xf numFmtId="0" fontId="1" fillId="3" borderId="0" xfId="36" applyFont="1" applyFill="1" applyBorder="1" applyAlignment="1" applyProtection="1">
      <alignment horizontal="right" vertical="center" wrapText="1" inden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49" fontId="32" fillId="0" borderId="0" xfId="0" applyNumberFormat="1" applyFont="1" applyFill="1" applyBorder="1" applyAlignment="1" applyProtection="1">
      <alignment horizontal="left" vertical="center" wrapText="1" indent="1"/>
    </xf>
    <xf numFmtId="49" fontId="32" fillId="0" borderId="20" xfId="0" applyFont="1" applyFill="1" applyBorder="1" applyAlignment="1" applyProtection="1">
      <alignment horizontal="right" vertical="center" wrapText="1" indent="1"/>
    </xf>
    <xf numFmtId="49" fontId="32" fillId="0" borderId="21" xfId="0" applyFont="1" applyFill="1" applyBorder="1" applyAlignment="1" applyProtection="1">
      <alignment horizontal="right" vertical="center" wrapText="1" indent="1"/>
    </xf>
    <xf numFmtId="49" fontId="32" fillId="0" borderId="22" xfId="0" applyFont="1" applyFill="1" applyBorder="1" applyAlignment="1" applyProtection="1">
      <alignment horizontal="right" vertical="center" wrapText="1" indent="1"/>
    </xf>
    <xf numFmtId="49" fontId="32" fillId="0" borderId="23" xfId="0" applyFont="1" applyFill="1" applyBorder="1" applyAlignment="1" applyProtection="1">
      <alignment horizontal="right" vertical="center" wrapText="1" indent="1"/>
    </xf>
    <xf numFmtId="49" fontId="32" fillId="0" borderId="24" xfId="0" applyNumberFormat="1" applyFont="1" applyFill="1" applyBorder="1" applyAlignment="1" applyProtection="1">
      <alignment horizontal="left" vertical="center" wrapText="1" indent="1"/>
    </xf>
    <xf numFmtId="0" fontId="0" fillId="3" borderId="14" xfId="0" applyNumberFormat="1" applyFont="1" applyFill="1" applyBorder="1" applyAlignment="1" applyProtection="1">
      <alignment horizontal="center" vertical="center" wrapText="1"/>
    </xf>
    <xf numFmtId="0" fontId="0" fillId="3" borderId="19" xfId="0" applyNumberFormat="1" applyFont="1" applyFill="1" applyBorder="1" applyAlignment="1" applyProtection="1">
      <alignment horizontal="center" vertical="center" wrapText="1"/>
    </xf>
    <xf numFmtId="0" fontId="0" fillId="3" borderId="13" xfId="0" applyNumberFormat="1" applyFont="1" applyFill="1" applyBorder="1" applyAlignment="1" applyProtection="1">
      <alignment horizontal="center" vertical="center" wrapText="1"/>
    </xf>
    <xf numFmtId="49" fontId="41" fillId="0" borderId="20" xfId="0" applyFont="1" applyFill="1" applyBorder="1" applyAlignment="1" applyProtection="1">
      <alignment horizontal="center" vertical="center" wrapText="1"/>
      <protection locked="0"/>
    </xf>
    <xf numFmtId="49" fontId="41" fillId="0" borderId="21" xfId="0" applyFont="1" applyFill="1" applyBorder="1" applyAlignment="1" applyProtection="1">
      <alignment horizontal="center" vertical="center" wrapText="1"/>
      <protection locked="0"/>
    </xf>
    <xf numFmtId="49" fontId="41" fillId="0" borderId="22" xfId="0" applyFont="1" applyFill="1" applyBorder="1" applyAlignment="1" applyProtection="1">
      <alignment horizontal="center" vertical="center" wrapText="1"/>
      <protection locked="0"/>
    </xf>
    <xf numFmtId="49" fontId="41" fillId="0" borderId="23" xfId="0" applyFont="1" applyFill="1" applyBorder="1" applyAlignment="1" applyProtection="1">
      <alignment horizontal="center" vertical="center" wrapText="1"/>
      <protection locked="0"/>
    </xf>
    <xf numFmtId="49" fontId="2" fillId="0" borderId="0" xfId="0" applyFont="1" applyFill="1" applyBorder="1" applyAlignment="1" applyProtection="1">
      <alignment horizontal="center" vertical="center" wrapText="1" shrinkToFit="1"/>
    </xf>
    <xf numFmtId="49" fontId="21" fillId="0" borderId="0" xfId="0" quotePrefix="1" applyFont="1" applyFill="1" applyBorder="1" applyAlignment="1" applyProtection="1">
      <alignment horizontal="center" vertical="center" wrapText="1"/>
    </xf>
    <xf numFmtId="49" fontId="1" fillId="0" borderId="0" xfId="0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top" wrapText="1"/>
    </xf>
    <xf numFmtId="0" fontId="1" fillId="6" borderId="3" xfId="0" applyNumberFormat="1" applyFont="1" applyFill="1" applyBorder="1" applyAlignment="1" applyProtection="1">
      <alignment horizontal="left" vertical="top" wrapText="1" inden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9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9" fontId="0" fillId="6" borderId="3" xfId="0" applyNumberFormat="1" applyFill="1" applyBorder="1" applyAlignment="1" applyProtection="1">
      <alignment horizontal="center" vertical="top" wrapText="1"/>
    </xf>
    <xf numFmtId="0" fontId="0" fillId="0" borderId="14" xfId="28" quotePrefix="1" applyFont="1" applyFill="1" applyBorder="1" applyAlignment="1" applyProtection="1">
      <alignment horizontal="center" vertical="center" wrapText="1"/>
    </xf>
    <xf numFmtId="0" fontId="0" fillId="0" borderId="19" xfId="28" applyFont="1" applyFill="1" applyBorder="1" applyAlignment="1" applyProtection="1">
      <alignment horizontal="center" vertical="center" wrapText="1"/>
    </xf>
    <xf numFmtId="0" fontId="1" fillId="3" borderId="14" xfId="0" applyNumberFormat="1" applyFont="1" applyFill="1" applyBorder="1" applyAlignment="1" applyProtection="1">
      <alignment horizontal="center" vertical="center" wrapText="1"/>
    </xf>
    <xf numFmtId="0" fontId="0" fillId="3" borderId="3" xfId="0" applyNumberFormat="1" applyFont="1" applyFill="1" applyBorder="1" applyAlignment="1" applyProtection="1">
      <alignment horizontal="center" vertical="center" wrapText="1"/>
    </xf>
    <xf numFmtId="0" fontId="0" fillId="0" borderId="14" xfId="28" applyFont="1" applyFill="1" applyBorder="1" applyAlignment="1" applyProtection="1">
      <alignment horizontal="center" vertical="center" wrapText="1"/>
    </xf>
    <xf numFmtId="0" fontId="0" fillId="0" borderId="3" xfId="28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1" fillId="3" borderId="19" xfId="0" applyNumberFormat="1" applyFont="1" applyFill="1" applyBorder="1" applyAlignment="1" applyProtection="1">
      <alignment horizontal="center" vertical="center" wrapText="1"/>
    </xf>
    <xf numFmtId="0" fontId="1" fillId="0" borderId="3" xfId="28" applyFont="1" applyFill="1" applyBorder="1" applyAlignment="1" applyProtection="1">
      <alignment horizontal="center" vertical="center" wrapText="1"/>
    </xf>
    <xf numFmtId="0" fontId="1" fillId="0" borderId="3" xfId="28" quotePrefix="1" applyFont="1" applyFill="1" applyBorder="1" applyAlignment="1" applyProtection="1">
      <alignment horizontal="center" vertical="center" wrapText="1"/>
    </xf>
    <xf numFmtId="0" fontId="1" fillId="0" borderId="14" xfId="28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0" fillId="3" borderId="8" xfId="0" applyNumberFormat="1" applyFont="1" applyFill="1" applyBorder="1" applyAlignment="1" applyProtection="1">
      <alignment horizontal="center" vertical="center" wrapText="1"/>
    </xf>
    <xf numFmtId="0" fontId="0" fillId="3" borderId="2" xfId="0" applyNumberFormat="1" applyFont="1" applyFill="1" applyBorder="1" applyAlignment="1" applyProtection="1">
      <alignment horizontal="center" vertical="center" wrapText="1"/>
    </xf>
    <xf numFmtId="0" fontId="0" fillId="3" borderId="9" xfId="0" applyNumberFormat="1" applyFont="1" applyFill="1" applyBorder="1" applyAlignment="1" applyProtection="1">
      <alignment horizontal="center" vertical="center" wrapText="1"/>
    </xf>
    <xf numFmtId="49" fontId="3" fillId="15" borderId="5" xfId="0" applyNumberFormat="1" applyFont="1" applyFill="1" applyBorder="1" applyAlignment="1" applyProtection="1">
      <alignment horizontal="center" vertical="center" wrapText="1"/>
    </xf>
    <xf numFmtId="49" fontId="3" fillId="15" borderId="12" xfId="0" applyNumberFormat="1" applyFont="1" applyFill="1" applyBorder="1" applyAlignment="1" applyProtection="1">
      <alignment horizontal="center" vertical="center" wrapText="1"/>
    </xf>
    <xf numFmtId="49" fontId="3" fillId="15" borderId="4" xfId="0" applyNumberFormat="1" applyFont="1" applyFill="1" applyBorder="1" applyAlignment="1" applyProtection="1">
      <alignment horizontal="center" vertical="center" wrapText="1"/>
    </xf>
    <xf numFmtId="49" fontId="3" fillId="16" borderId="5" xfId="0" applyNumberFormat="1" applyFont="1" applyFill="1" applyBorder="1" applyAlignment="1" applyProtection="1">
      <alignment horizontal="center" vertical="center" wrapText="1"/>
    </xf>
    <xf numFmtId="49" fontId="3" fillId="16" borderId="12" xfId="0" applyNumberFormat="1" applyFont="1" applyFill="1" applyBorder="1" applyAlignment="1" applyProtection="1">
      <alignment horizontal="center" vertical="center" wrapText="1"/>
    </xf>
    <xf numFmtId="49" fontId="3" fillId="16" borderId="4" xfId="0" applyNumberFormat="1" applyFont="1" applyFill="1" applyBorder="1" applyAlignment="1" applyProtection="1">
      <alignment horizontal="center" vertical="center" wrapText="1"/>
    </xf>
    <xf numFmtId="49" fontId="3" fillId="17" borderId="5" xfId="0" applyNumberFormat="1" applyFont="1" applyFill="1" applyBorder="1" applyAlignment="1" applyProtection="1">
      <alignment horizontal="center" vertical="center" wrapText="1"/>
    </xf>
    <xf numFmtId="49" fontId="3" fillId="17" borderId="12" xfId="0" applyNumberFormat="1" applyFont="1" applyFill="1" applyBorder="1" applyAlignment="1" applyProtection="1">
      <alignment horizontal="center" vertical="center" wrapText="1"/>
    </xf>
    <xf numFmtId="49" fontId="3" fillId="17" borderId="4" xfId="0" applyNumberFormat="1" applyFont="1" applyFill="1" applyBorder="1" applyAlignment="1" applyProtection="1">
      <alignment horizontal="center" vertical="center" wrapText="1"/>
    </xf>
    <xf numFmtId="49" fontId="3" fillId="18" borderId="5" xfId="0" applyNumberFormat="1" applyFont="1" applyFill="1" applyBorder="1" applyAlignment="1" applyProtection="1">
      <alignment horizontal="center" vertical="center" wrapText="1"/>
    </xf>
    <xf numFmtId="49" fontId="3" fillId="18" borderId="12" xfId="0" applyNumberFormat="1" applyFont="1" applyFill="1" applyBorder="1" applyAlignment="1" applyProtection="1">
      <alignment horizontal="center" vertical="center" wrapText="1"/>
    </xf>
    <xf numFmtId="49" fontId="3" fillId="18" borderId="4" xfId="0" applyNumberFormat="1" applyFont="1" applyFill="1" applyBorder="1" applyAlignment="1" applyProtection="1">
      <alignment horizontal="center" vertical="center" wrapText="1"/>
    </xf>
    <xf numFmtId="0" fontId="4" fillId="3" borderId="4" xfId="40" applyNumberFormat="1" applyFont="1" applyFill="1" applyBorder="1" applyAlignment="1" applyProtection="1">
      <alignment horizontal="left" vertical="center" wrapText="1" indent="3"/>
    </xf>
    <xf numFmtId="0" fontId="4" fillId="3" borderId="3" xfId="40" applyNumberFormat="1" applyFont="1" applyFill="1" applyBorder="1" applyAlignment="1" applyProtection="1">
      <alignment horizontal="left" vertical="center" wrapText="1" indent="3"/>
    </xf>
    <xf numFmtId="0" fontId="4" fillId="3" borderId="5" xfId="40" applyNumberFormat="1" applyFont="1" applyFill="1" applyBorder="1" applyAlignment="1" applyProtection="1">
      <alignment horizontal="left" vertical="center" wrapText="1" indent="3"/>
    </xf>
    <xf numFmtId="0" fontId="1" fillId="0" borderId="0" xfId="40" applyNumberFormat="1" applyFont="1" applyFill="1" applyBorder="1" applyAlignment="1" applyProtection="1">
      <alignment horizontal="left" vertical="center" wrapText="1" indent="3"/>
    </xf>
    <xf numFmtId="0" fontId="3" fillId="3" borderId="14" xfId="0" applyNumberFormat="1" applyFont="1" applyFill="1" applyBorder="1" applyAlignment="1" applyProtection="1">
      <alignment horizontal="center" vertical="center" textRotation="90" wrapText="1"/>
    </xf>
    <xf numFmtId="0" fontId="3" fillId="3" borderId="19" xfId="0" applyNumberFormat="1" applyFont="1" applyFill="1" applyBorder="1" applyAlignment="1" applyProtection="1">
      <alignment horizontal="center" vertical="center" textRotation="90" wrapText="1"/>
    </xf>
    <xf numFmtId="0" fontId="3" fillId="3" borderId="13" xfId="0" applyNumberFormat="1" applyFont="1" applyFill="1" applyBorder="1" applyAlignment="1" applyProtection="1">
      <alignment horizontal="center" vertical="center" textRotation="90" wrapText="1"/>
    </xf>
    <xf numFmtId="49" fontId="3" fillId="3" borderId="5" xfId="0" applyNumberFormat="1" applyFont="1" applyFill="1" applyBorder="1" applyAlignment="1" applyProtection="1">
      <alignment horizontal="center" vertical="center" wrapText="1"/>
    </xf>
    <xf numFmtId="49" fontId="3" fillId="3" borderId="12" xfId="0" applyNumberFormat="1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49" fontId="3" fillId="3" borderId="8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49" fontId="3" fillId="3" borderId="9" xfId="0" applyNumberFormat="1" applyFont="1" applyFill="1" applyBorder="1" applyAlignment="1" applyProtection="1">
      <alignment horizontal="center" vertical="center" wrapText="1"/>
    </xf>
    <xf numFmtId="49" fontId="3" fillId="3" borderId="10" xfId="0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49" fontId="3" fillId="3" borderId="11" xfId="0" applyNumberFormat="1" applyFont="1" applyFill="1" applyBorder="1" applyAlignment="1" applyProtection="1">
      <alignment horizontal="center" vertical="center" wrapText="1"/>
    </xf>
    <xf numFmtId="49" fontId="3" fillId="3" borderId="25" xfId="0" applyNumberFormat="1" applyFont="1" applyFill="1" applyBorder="1" applyAlignment="1" applyProtection="1">
      <alignment horizontal="center" vertical="center" wrapText="1"/>
    </xf>
    <xf numFmtId="49" fontId="3" fillId="3" borderId="26" xfId="0" applyNumberFormat="1" applyFont="1" applyFill="1" applyBorder="1" applyAlignment="1" applyProtection="1">
      <alignment horizontal="center" vertical="center" wrapText="1"/>
    </xf>
    <xf numFmtId="49" fontId="3" fillId="3" borderId="27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 indent="1"/>
    </xf>
    <xf numFmtId="0" fontId="3" fillId="0" borderId="3" xfId="33" applyFont="1" applyBorder="1" applyAlignment="1" applyProtection="1">
      <alignment horizontal="right" vertical="center" wrapText="1" indent="1"/>
    </xf>
    <xf numFmtId="49" fontId="3" fillId="3" borderId="3" xfId="40" applyNumberFormat="1" applyFont="1" applyFill="1" applyBorder="1" applyAlignment="1" applyProtection="1">
      <alignment horizontal="right" vertical="center" wrapText="1" indent="1"/>
    </xf>
    <xf numFmtId="49" fontId="3" fillId="0" borderId="3" xfId="0" applyFont="1" applyBorder="1" applyAlignment="1">
      <alignment horizontal="right" vertical="top" indent="1"/>
    </xf>
    <xf numFmtId="49" fontId="3" fillId="3" borderId="3" xfId="34" applyNumberFormat="1" applyFont="1" applyFill="1" applyBorder="1" applyAlignment="1" applyProtection="1">
      <alignment horizontal="right" vertical="center" wrapText="1" indent="1"/>
    </xf>
    <xf numFmtId="49" fontId="3" fillId="0" borderId="14" xfId="0" applyFont="1" applyBorder="1" applyAlignment="1">
      <alignment horizontal="right" vertical="top" indent="1"/>
    </xf>
    <xf numFmtId="49" fontId="3" fillId="3" borderId="3" xfId="0" applyFont="1" applyFill="1" applyBorder="1" applyAlignment="1" applyProtection="1">
      <alignment horizontal="right" vertical="center" wrapText="1" indent="1"/>
    </xf>
    <xf numFmtId="0" fontId="3" fillId="3" borderId="8" xfId="0" applyNumberFormat="1" applyFont="1" applyFill="1" applyBorder="1" applyAlignment="1" applyProtection="1">
      <alignment horizontal="right" vertical="center" wrapText="1" indent="1"/>
    </xf>
    <xf numFmtId="0" fontId="3" fillId="3" borderId="2" xfId="0" applyNumberFormat="1" applyFont="1" applyFill="1" applyBorder="1" applyAlignment="1" applyProtection="1">
      <alignment horizontal="right" vertical="center" wrapText="1" indent="1"/>
    </xf>
    <xf numFmtId="0" fontId="3" fillId="3" borderId="9" xfId="0" applyNumberFormat="1" applyFont="1" applyFill="1" applyBorder="1" applyAlignment="1" applyProtection="1">
      <alignment horizontal="right" vertical="center" wrapText="1" indent="1"/>
    </xf>
    <xf numFmtId="0" fontId="3" fillId="3" borderId="10" xfId="0" applyNumberFormat="1" applyFont="1" applyFill="1" applyBorder="1" applyAlignment="1" applyProtection="1">
      <alignment horizontal="right" vertical="center" wrapText="1" indent="1"/>
    </xf>
    <xf numFmtId="0" fontId="3" fillId="3" borderId="0" xfId="0" applyNumberFormat="1" applyFont="1" applyFill="1" applyBorder="1" applyAlignment="1" applyProtection="1">
      <alignment horizontal="right" vertical="center" wrapText="1" indent="1"/>
    </xf>
    <xf numFmtId="0" fontId="3" fillId="3" borderId="11" xfId="0" applyNumberFormat="1" applyFont="1" applyFill="1" applyBorder="1" applyAlignment="1" applyProtection="1">
      <alignment horizontal="right" vertical="center" wrapText="1" indent="1"/>
    </xf>
    <xf numFmtId="0" fontId="3" fillId="3" borderId="25" xfId="0" applyNumberFormat="1" applyFont="1" applyFill="1" applyBorder="1" applyAlignment="1" applyProtection="1">
      <alignment horizontal="right" vertical="center" wrapText="1" indent="1"/>
    </xf>
    <xf numFmtId="0" fontId="3" fillId="3" borderId="26" xfId="0" applyNumberFormat="1" applyFont="1" applyFill="1" applyBorder="1" applyAlignment="1" applyProtection="1">
      <alignment horizontal="right" vertical="center" wrapText="1" indent="1"/>
    </xf>
    <xf numFmtId="0" fontId="3" fillId="3" borderId="27" xfId="0" applyNumberFormat="1" applyFont="1" applyFill="1" applyBorder="1" applyAlignment="1" applyProtection="1">
      <alignment horizontal="right" vertical="center" wrapText="1" indent="1"/>
    </xf>
    <xf numFmtId="49" fontId="3" fillId="3" borderId="5" xfId="0" applyFont="1" applyFill="1" applyBorder="1" applyAlignment="1" applyProtection="1">
      <alignment horizontal="right" vertical="center" wrapText="1" indent="1"/>
    </xf>
    <xf numFmtId="49" fontId="3" fillId="3" borderId="12" xfId="0" applyFont="1" applyFill="1" applyBorder="1" applyAlignment="1" applyProtection="1">
      <alignment horizontal="right" vertical="center" wrapText="1" indent="1"/>
    </xf>
    <xf numFmtId="49" fontId="3" fillId="3" borderId="4" xfId="0" applyFont="1" applyFill="1" applyBorder="1" applyAlignment="1" applyProtection="1">
      <alignment horizontal="right" vertical="center" wrapText="1" indent="1"/>
    </xf>
    <xf numFmtId="0" fontId="3" fillId="0" borderId="14" xfId="0" applyNumberFormat="1" applyFont="1" applyFill="1" applyBorder="1" applyAlignment="1" applyProtection="1">
      <alignment horizontal="right" vertical="center" wrapText="1" indent="1"/>
    </xf>
    <xf numFmtId="49" fontId="3" fillId="19" borderId="5" xfId="0" applyNumberFormat="1" applyFont="1" applyFill="1" applyBorder="1" applyAlignment="1" applyProtection="1">
      <alignment horizontal="center" vertical="center" wrapText="1"/>
    </xf>
    <xf numFmtId="49" fontId="3" fillId="19" borderId="12" xfId="0" applyNumberFormat="1" applyFont="1" applyFill="1" applyBorder="1" applyAlignment="1" applyProtection="1">
      <alignment horizontal="center" vertical="center" wrapText="1"/>
    </xf>
    <xf numFmtId="49" fontId="3" fillId="19" borderId="4" xfId="0" applyNumberFormat="1" applyFont="1" applyFill="1" applyBorder="1" applyAlignment="1" applyProtection="1">
      <alignment horizontal="center" vertical="center" wrapText="1"/>
    </xf>
    <xf numFmtId="49" fontId="65" fillId="20" borderId="5" xfId="0" applyNumberFormat="1" applyFont="1" applyFill="1" applyBorder="1" applyAlignment="1" applyProtection="1">
      <alignment horizontal="center" vertical="center" wrapText="1"/>
    </xf>
    <xf numFmtId="49" fontId="65" fillId="20" borderId="12" xfId="0" applyNumberFormat="1" applyFont="1" applyFill="1" applyBorder="1" applyAlignment="1" applyProtection="1">
      <alignment horizontal="center" vertical="center" wrapText="1"/>
    </xf>
    <xf numFmtId="49" fontId="65" fillId="20" borderId="4" xfId="0" applyNumberFormat="1" applyFont="1" applyFill="1" applyBorder="1" applyAlignment="1" applyProtection="1">
      <alignment horizontal="center" vertical="center" wrapText="1"/>
    </xf>
    <xf numFmtId="49" fontId="65" fillId="21" borderId="5" xfId="0" applyNumberFormat="1" applyFont="1" applyFill="1" applyBorder="1" applyAlignment="1" applyProtection="1">
      <alignment horizontal="center" vertical="center" wrapText="1"/>
    </xf>
    <xf numFmtId="49" fontId="65" fillId="21" borderId="12" xfId="0" applyNumberFormat="1" applyFont="1" applyFill="1" applyBorder="1" applyAlignment="1" applyProtection="1">
      <alignment horizontal="center" vertical="center" wrapText="1"/>
    </xf>
    <xf numFmtId="49" fontId="65" fillId="21" borderId="4" xfId="0" applyNumberFormat="1" applyFont="1" applyFill="1" applyBorder="1" applyAlignment="1" applyProtection="1">
      <alignment horizontal="center" vertical="center" wrapText="1"/>
    </xf>
    <xf numFmtId="49" fontId="3" fillId="22" borderId="5" xfId="0" applyNumberFormat="1" applyFont="1" applyFill="1" applyBorder="1" applyAlignment="1" applyProtection="1">
      <alignment horizontal="center" vertical="center" wrapText="1"/>
    </xf>
    <xf numFmtId="49" fontId="3" fillId="22" borderId="12" xfId="0" applyNumberFormat="1" applyFont="1" applyFill="1" applyBorder="1" applyAlignment="1" applyProtection="1">
      <alignment horizontal="center" vertical="center" wrapText="1"/>
    </xf>
    <xf numFmtId="49" fontId="3" fillId="22" borderId="4" xfId="0" applyNumberFormat="1" applyFont="1" applyFill="1" applyBorder="1" applyAlignment="1" applyProtection="1">
      <alignment horizontal="center" vertical="center" wrapText="1"/>
    </xf>
    <xf numFmtId="49" fontId="65" fillId="23" borderId="5" xfId="0" applyNumberFormat="1" applyFont="1" applyFill="1" applyBorder="1" applyAlignment="1" applyProtection="1">
      <alignment horizontal="center" vertical="center" wrapText="1"/>
    </xf>
    <xf numFmtId="49" fontId="65" fillId="23" borderId="12" xfId="0" applyNumberFormat="1" applyFont="1" applyFill="1" applyBorder="1" applyAlignment="1" applyProtection="1">
      <alignment horizontal="center" vertical="center" wrapText="1"/>
    </xf>
    <xf numFmtId="49" fontId="65" fillId="23" borderId="4" xfId="0" applyNumberFormat="1" applyFont="1" applyFill="1" applyBorder="1" applyAlignment="1" applyProtection="1">
      <alignment horizontal="center" vertical="center" wrapText="1"/>
    </xf>
    <xf numFmtId="49" fontId="65" fillId="24" borderId="5" xfId="0" applyNumberFormat="1" applyFont="1" applyFill="1" applyBorder="1" applyAlignment="1" applyProtection="1">
      <alignment horizontal="center" vertical="center" wrapText="1"/>
    </xf>
    <xf numFmtId="49" fontId="65" fillId="24" borderId="12" xfId="0" applyNumberFormat="1" applyFont="1" applyFill="1" applyBorder="1" applyAlignment="1" applyProtection="1">
      <alignment horizontal="center" vertical="center" wrapText="1"/>
    </xf>
    <xf numFmtId="49" fontId="65" fillId="24" borderId="4" xfId="0" applyNumberFormat="1" applyFont="1" applyFill="1" applyBorder="1" applyAlignment="1" applyProtection="1">
      <alignment horizontal="center" vertical="center" wrapText="1"/>
    </xf>
    <xf numFmtId="49" fontId="3" fillId="25" borderId="5" xfId="0" applyNumberFormat="1" applyFont="1" applyFill="1" applyBorder="1" applyAlignment="1" applyProtection="1">
      <alignment horizontal="center" vertical="center" wrapText="1"/>
    </xf>
    <xf numFmtId="49" fontId="3" fillId="25" borderId="12" xfId="0" applyNumberFormat="1" applyFont="1" applyFill="1" applyBorder="1" applyAlignment="1" applyProtection="1">
      <alignment horizontal="center" vertical="center" wrapText="1"/>
    </xf>
    <xf numFmtId="49" fontId="3" fillId="25" borderId="4" xfId="0" applyNumberFormat="1" applyFont="1" applyFill="1" applyBorder="1" applyAlignment="1" applyProtection="1">
      <alignment horizontal="center" vertical="center" wrapText="1"/>
    </xf>
    <xf numFmtId="49" fontId="65" fillId="26" borderId="5" xfId="0" applyNumberFormat="1" applyFont="1" applyFill="1" applyBorder="1" applyAlignment="1" applyProtection="1">
      <alignment horizontal="center" vertical="center" wrapText="1"/>
    </xf>
    <xf numFmtId="49" fontId="65" fillId="26" borderId="12" xfId="0" applyNumberFormat="1" applyFont="1" applyFill="1" applyBorder="1" applyAlignment="1" applyProtection="1">
      <alignment horizontal="center" vertical="center" wrapText="1"/>
    </xf>
    <xf numFmtId="49" fontId="65" fillId="26" borderId="4" xfId="0" applyNumberFormat="1" applyFont="1" applyFill="1" applyBorder="1" applyAlignment="1" applyProtection="1">
      <alignment horizontal="center" vertical="center" wrapText="1"/>
    </xf>
    <xf numFmtId="49" fontId="3" fillId="27" borderId="5" xfId="0" applyNumberFormat="1" applyFont="1" applyFill="1" applyBorder="1" applyAlignment="1" applyProtection="1">
      <alignment horizontal="center" vertical="center" wrapText="1"/>
    </xf>
    <xf numFmtId="49" fontId="3" fillId="27" borderId="12" xfId="0" applyNumberFormat="1" applyFont="1" applyFill="1" applyBorder="1" applyAlignment="1" applyProtection="1">
      <alignment horizontal="center" vertical="center" wrapText="1"/>
    </xf>
    <xf numFmtId="49" fontId="3" fillId="27" borderId="4" xfId="0" applyNumberFormat="1" applyFont="1" applyFill="1" applyBorder="1" applyAlignment="1" applyProtection="1">
      <alignment horizontal="center" vertical="center" wrapText="1"/>
    </xf>
    <xf numFmtId="49" fontId="65" fillId="28" borderId="5" xfId="0" applyNumberFormat="1" applyFont="1" applyFill="1" applyBorder="1" applyAlignment="1" applyProtection="1">
      <alignment horizontal="center" vertical="center" wrapText="1"/>
    </xf>
    <xf numFmtId="49" fontId="65" fillId="28" borderId="12" xfId="0" applyNumberFormat="1" applyFont="1" applyFill="1" applyBorder="1" applyAlignment="1" applyProtection="1">
      <alignment horizontal="center" vertical="center" wrapText="1"/>
    </xf>
    <xf numFmtId="49" fontId="65" fillId="28" borderId="4" xfId="0" applyNumberFormat="1" applyFont="1" applyFill="1" applyBorder="1" applyAlignment="1" applyProtection="1">
      <alignment horizontal="center" vertical="center" wrapText="1"/>
    </xf>
    <xf numFmtId="49" fontId="3" fillId="29" borderId="5" xfId="0" applyNumberFormat="1" applyFont="1" applyFill="1" applyBorder="1" applyAlignment="1" applyProtection="1">
      <alignment horizontal="center" vertical="center" wrapText="1"/>
    </xf>
    <xf numFmtId="49" fontId="3" fillId="29" borderId="12" xfId="0" applyNumberFormat="1" applyFont="1" applyFill="1" applyBorder="1" applyAlignment="1" applyProtection="1">
      <alignment horizontal="center" vertical="center" wrapText="1"/>
    </xf>
    <xf numFmtId="49" fontId="3" fillId="29" borderId="4" xfId="0" applyNumberFormat="1" applyFont="1" applyFill="1" applyBorder="1" applyAlignment="1" applyProtection="1">
      <alignment horizontal="center" vertical="center" wrapText="1"/>
    </xf>
    <xf numFmtId="49" fontId="3" fillId="30" borderId="5" xfId="0" applyNumberFormat="1" applyFont="1" applyFill="1" applyBorder="1" applyAlignment="1" applyProtection="1">
      <alignment horizontal="center" vertical="center" wrapText="1"/>
    </xf>
    <xf numFmtId="49" fontId="3" fillId="30" borderId="12" xfId="0" applyNumberFormat="1" applyFont="1" applyFill="1" applyBorder="1" applyAlignment="1" applyProtection="1">
      <alignment horizontal="center" vertical="center" wrapText="1"/>
    </xf>
    <xf numFmtId="49" fontId="3" fillId="30" borderId="4" xfId="0" applyNumberFormat="1" applyFont="1" applyFill="1" applyBorder="1" applyAlignment="1" applyProtection="1">
      <alignment horizontal="center" vertical="center" wrapText="1"/>
    </xf>
    <xf numFmtId="0" fontId="3" fillId="0" borderId="3" xfId="33" applyFont="1" applyFill="1" applyBorder="1" applyAlignment="1" applyProtection="1">
      <alignment horizontal="right" vertical="center" wrapText="1" indent="1"/>
    </xf>
    <xf numFmtId="0" fontId="3" fillId="0" borderId="4" xfId="0" applyNumberFormat="1" applyFont="1" applyFill="1" applyBorder="1" applyAlignment="1" applyProtection="1">
      <alignment horizontal="right" vertical="center" wrapText="1" indent="1"/>
    </xf>
    <xf numFmtId="49" fontId="0" fillId="0" borderId="3" xfId="0" applyBorder="1" applyAlignment="1" applyProtection="1">
      <alignment horizontal="center" vertical="center"/>
    </xf>
    <xf numFmtId="49" fontId="1" fillId="0" borderId="3" xfId="0" applyFont="1" applyBorder="1" applyAlignment="1" applyProtection="1">
      <alignment horizontal="center" vertical="center"/>
    </xf>
    <xf numFmtId="0" fontId="23" fillId="6" borderId="5" xfId="0" applyNumberFormat="1" applyFont="1" applyFill="1" applyBorder="1" applyAlignment="1" applyProtection="1">
      <alignment horizontal="right" vertical="center" wrapText="1" indent="1"/>
    </xf>
    <xf numFmtId="0" fontId="23" fillId="6" borderId="12" xfId="0" applyNumberFormat="1" applyFont="1" applyFill="1" applyBorder="1" applyAlignment="1" applyProtection="1">
      <alignment horizontal="right" vertical="center" wrapText="1" indent="1"/>
    </xf>
    <xf numFmtId="0" fontId="3" fillId="0" borderId="4" xfId="33" applyFont="1" applyFill="1" applyBorder="1" applyAlignment="1" applyProtection="1">
      <alignment horizontal="right" vertical="center" wrapText="1" indent="1"/>
    </xf>
    <xf numFmtId="49" fontId="3" fillId="0" borderId="4" xfId="0" applyFont="1" applyBorder="1" applyAlignment="1">
      <alignment horizontal="right" vertical="top" indent="1"/>
    </xf>
    <xf numFmtId="0" fontId="3" fillId="0" borderId="5" xfId="0" applyNumberFormat="1" applyFont="1" applyFill="1" applyBorder="1" applyAlignment="1" applyProtection="1">
      <alignment horizontal="right" vertical="center" wrapText="1" indent="1"/>
    </xf>
    <xf numFmtId="49" fontId="3" fillId="0" borderId="5" xfId="0" applyFont="1" applyBorder="1" applyAlignment="1">
      <alignment horizontal="right" vertical="top" indent="1"/>
    </xf>
    <xf numFmtId="0" fontId="3" fillId="0" borderId="5" xfId="33" applyFont="1" applyBorder="1" applyAlignment="1" applyProtection="1">
      <alignment horizontal="right" vertical="center" wrapText="1" indent="1"/>
    </xf>
    <xf numFmtId="0" fontId="3" fillId="3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Font="1" applyBorder="1">
      <alignment vertical="top"/>
    </xf>
    <xf numFmtId="49" fontId="3" fillId="0" borderId="3" xfId="0" applyFont="1" applyBorder="1">
      <alignment vertical="top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6" xfId="0" applyNumberFormat="1" applyFont="1" applyFill="1" applyBorder="1" applyAlignment="1" applyProtection="1">
      <alignment horizontal="center" vertical="center" textRotation="90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Border="1" applyAlignment="1" applyProtection="1">
      <alignment horizontal="center" vertical="center" wrapText="1"/>
    </xf>
    <xf numFmtId="0" fontId="3" fillId="0" borderId="13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textRotation="90" wrapText="1"/>
    </xf>
    <xf numFmtId="0" fontId="3" fillId="0" borderId="13" xfId="0" applyNumberFormat="1" applyFont="1" applyFill="1" applyBorder="1" applyAlignment="1" applyProtection="1">
      <alignment horizontal="center" vertical="center" textRotation="90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/>
    </xf>
    <xf numFmtId="0" fontId="1" fillId="5" borderId="3" xfId="0" applyNumberFormat="1" applyFont="1" applyFill="1" applyBorder="1" applyAlignment="1" applyProtection="1">
      <alignment horizontal="center" vertical="center"/>
    </xf>
    <xf numFmtId="0" fontId="16" fillId="9" borderId="3" xfId="33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justify" vertical="center"/>
    </xf>
    <xf numFmtId="49" fontId="6" fillId="0" borderId="0" xfId="0" applyFont="1" applyBorder="1" applyAlignment="1" applyProtection="1">
      <alignment horizontal="right" vertical="center" wrapText="1"/>
    </xf>
    <xf numFmtId="49" fontId="1" fillId="4" borderId="3" xfId="0" applyFont="1" applyFill="1" applyBorder="1" applyAlignment="1" applyProtection="1">
      <alignment horizontal="center" vertical="center" wrapText="1"/>
      <protection locked="0"/>
    </xf>
    <xf numFmtId="49" fontId="4" fillId="0" borderId="0" xfId="0" applyFont="1" applyAlignment="1" applyProtection="1">
      <alignment horizontal="left" vertical="center"/>
    </xf>
    <xf numFmtId="49" fontId="4" fillId="0" borderId="0" xfId="0" applyFont="1" applyAlignment="1" applyProtection="1">
      <alignment horizontal="justify" vertical="center"/>
    </xf>
    <xf numFmtId="0" fontId="4" fillId="0" borderId="0" xfId="0" quotePrefix="1" applyNumberFormat="1" applyFont="1" applyAlignment="1" applyProtection="1">
      <alignment horizontal="justify" vertical="center"/>
    </xf>
    <xf numFmtId="49" fontId="9" fillId="0" borderId="12" xfId="0" applyFont="1" applyFill="1" applyBorder="1" applyAlignment="1" applyProtection="1">
      <alignment horizontal="center" vertical="center"/>
    </xf>
    <xf numFmtId="49" fontId="8" fillId="14" borderId="0" xfId="0" applyFont="1" applyFill="1" applyAlignment="1" applyProtection="1">
      <alignment horizontal="left" vertical="center"/>
    </xf>
    <xf numFmtId="0" fontId="3" fillId="7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" fillId="7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" fillId="7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3" fillId="9" borderId="14" xfId="0" applyNumberFormat="1" applyFont="1" applyFill="1" applyBorder="1" applyAlignment="1" applyProtection="1">
      <alignment horizontal="left" vertical="center" wrapText="1" indent="1"/>
    </xf>
    <xf numFmtId="0" fontId="3" fillId="9" borderId="19" xfId="0" applyNumberFormat="1" applyFont="1" applyFill="1" applyBorder="1" applyAlignment="1" applyProtection="1">
      <alignment horizontal="left" vertical="center" wrapText="1" indent="1"/>
    </xf>
    <xf numFmtId="0" fontId="3" fillId="9" borderId="13" xfId="0" applyNumberFormat="1" applyFont="1" applyFill="1" applyBorder="1" applyAlignment="1" applyProtection="1">
      <alignment horizontal="left" vertical="center" wrapText="1" indent="1"/>
    </xf>
    <xf numFmtId="0" fontId="3" fillId="7" borderId="3" xfId="0" applyNumberFormat="1" applyFont="1" applyFill="1" applyBorder="1" applyAlignment="1" applyProtection="1">
      <alignment horizontal="left" vertical="center" wrapText="1" indent="1"/>
      <protection locked="0"/>
    </xf>
    <xf numFmtId="0" fontId="3" fillId="9" borderId="3" xfId="0" applyNumberFormat="1" applyFont="1" applyFill="1" applyBorder="1" applyAlignment="1" applyProtection="1">
      <alignment horizontal="left" vertical="center" wrapText="1" indent="1"/>
    </xf>
    <xf numFmtId="49" fontId="0" fillId="0" borderId="3" xfId="0" applyNumberFormat="1" applyFill="1" applyBorder="1" applyAlignment="1" applyProtection="1">
      <alignment horizontal="center" vertical="center" wrapText="1"/>
    </xf>
    <xf numFmtId="49" fontId="31" fillId="0" borderId="3" xfId="0" applyFont="1" applyFill="1" applyBorder="1" applyAlignment="1" applyProtection="1">
      <alignment horizontal="center" vertical="top" wrapText="1"/>
    </xf>
    <xf numFmtId="49" fontId="23" fillId="6" borderId="5" xfId="0" applyFont="1" applyFill="1" applyBorder="1" applyAlignment="1" applyProtection="1">
      <alignment horizontal="right" vertical="center" wrapText="1" indent="1"/>
    </xf>
    <xf numFmtId="49" fontId="23" fillId="6" borderId="12" xfId="0" applyFont="1" applyFill="1" applyBorder="1" applyAlignment="1" applyProtection="1">
      <alignment horizontal="right" vertical="center" wrapText="1" indent="1"/>
    </xf>
    <xf numFmtId="49" fontId="8" fillId="14" borderId="0" xfId="0" applyFont="1" applyFill="1" applyAlignment="1" applyProtection="1">
      <alignment horizontal="center" vertical="top"/>
    </xf>
    <xf numFmtId="49" fontId="0" fillId="0" borderId="14" xfId="0" applyNumberFormat="1" applyFill="1" applyBorder="1" applyAlignment="1" applyProtection="1">
      <alignment horizontal="center" vertical="center" wrapText="1"/>
    </xf>
    <xf numFmtId="49" fontId="0" fillId="0" borderId="19" xfId="0" applyNumberFormat="1" applyFill="1" applyBorder="1" applyAlignment="1" applyProtection="1">
      <alignment horizontal="center" vertical="center" wrapText="1"/>
    </xf>
    <xf numFmtId="49" fontId="0" fillId="0" borderId="13" xfId="0" applyNumberForma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top" wrapText="1"/>
    </xf>
    <xf numFmtId="49" fontId="1" fillId="6" borderId="3" xfId="0" applyNumberFormat="1" applyFont="1" applyFill="1" applyBorder="1" applyAlignment="1" applyProtection="1">
      <alignment horizontal="left" vertical="top" wrapText="1" indent="1"/>
    </xf>
    <xf numFmtId="0" fontId="0" fillId="6" borderId="14" xfId="0" applyNumberFormat="1" applyFill="1" applyBorder="1" applyAlignment="1" applyProtection="1">
      <alignment horizontal="left" vertical="top" wrapText="1" indent="1"/>
    </xf>
    <xf numFmtId="0" fontId="1" fillId="6" borderId="13" xfId="0" applyNumberFormat="1" applyFont="1" applyFill="1" applyBorder="1" applyAlignment="1" applyProtection="1">
      <alignment horizontal="left" vertical="top" wrapText="1" indent="1"/>
    </xf>
  </cellXfs>
  <cellStyles count="81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58" builtinId="30" hidden="1"/>
    <cellStyle name="20% - Акцент2" xfId="62" builtinId="34" hidden="1"/>
    <cellStyle name="20% - Акцент3" xfId="66" builtinId="38" hidden="1"/>
    <cellStyle name="20% - Акцент4" xfId="70" builtinId="42" hidden="1"/>
    <cellStyle name="20% - Акцент5" xfId="74" builtinId="46" hidden="1"/>
    <cellStyle name="20% - Акцент6" xfId="78" builtinId="50" hidden="1"/>
    <cellStyle name="40% - Акцент1" xfId="59" builtinId="31" hidden="1"/>
    <cellStyle name="40% - Акцент2" xfId="63" builtinId="35" hidden="1"/>
    <cellStyle name="40% - Акцент3" xfId="67" builtinId="39" hidden="1"/>
    <cellStyle name="40% - Акцент4" xfId="71" builtinId="43" hidden="1"/>
    <cellStyle name="40% - Акцент5" xfId="75" builtinId="47" hidden="1"/>
    <cellStyle name="40% - Акцент6" xfId="79" builtinId="51" hidden="1"/>
    <cellStyle name="60% - Акцент1" xfId="60" builtinId="32" hidden="1"/>
    <cellStyle name="60% - Акцент2" xfId="64" builtinId="36" hidden="1"/>
    <cellStyle name="60% - Акцент3" xfId="68" builtinId="40" hidden="1"/>
    <cellStyle name="60% - Акцент4" xfId="72" builtinId="44" hidden="1"/>
    <cellStyle name="60% - Акцент5" xfId="76" builtinId="48" hidden="1"/>
    <cellStyle name="60% - Акцент6" xfId="80" builtinId="52" hidden="1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Акцент1" xfId="57" builtinId="29" hidden="1"/>
    <cellStyle name="Акцент2" xfId="61" builtinId="33" hidden="1"/>
    <cellStyle name="Акцент3" xfId="65" builtinId="37" hidden="1"/>
    <cellStyle name="Акцент4" xfId="69" builtinId="41" hidden="1"/>
    <cellStyle name="Акцент5" xfId="73" builtinId="45" hidden="1"/>
    <cellStyle name="Акцент6" xfId="77" builtinId="49" hidden="1"/>
    <cellStyle name="Ввод " xfId="24" builtinId="20" customBuiltin="1"/>
    <cellStyle name="Вывод" xfId="49" builtinId="21" hidden="1"/>
    <cellStyle name="Вычисление" xfId="50" builtinId="22" hidden="1"/>
    <cellStyle name="Гиперссылка" xfId="25" builtinId="8"/>
    <cellStyle name="Гиперссылка 2" xfId="26"/>
    <cellStyle name="Заголовок 1" xfId="42" builtinId="16" hidden="1"/>
    <cellStyle name="Заголовок 2" xfId="43" builtinId="17" hidden="1"/>
    <cellStyle name="Заголовок 3" xfId="44" builtinId="18" hidden="1"/>
    <cellStyle name="Заголовок 4" xfId="45" builtinId="19" hidden="1"/>
    <cellStyle name="Итог" xfId="56" builtinId="25" hidden="1"/>
    <cellStyle name="Контрольная ячейка" xfId="52" builtinId="23" hidden="1"/>
    <cellStyle name="Название" xfId="41" builtinId="15" hidden="1"/>
    <cellStyle name="Нейтральный" xfId="48" builtinId="28" hidden="1"/>
    <cellStyle name="Обычный" xfId="0" builtinId="0"/>
    <cellStyle name="Обычный 10" xfId="27"/>
    <cellStyle name="Обычный 3" xfId="28"/>
    <cellStyle name="Обычный_BALANCE.WARM.2007YEAR(FACT)" xfId="29"/>
    <cellStyle name="Обычный_Kom kompleks" xfId="30"/>
    <cellStyle name="Обычный_PRIL1.ELECTR" xfId="31"/>
    <cellStyle name="Обычный_PRIL1.ELECTR 2" xfId="32"/>
    <cellStyle name="Обычный_VO_2_2" xfId="33"/>
    <cellStyle name="Обычный_Вода" xfId="34"/>
    <cellStyle name="Обычный_ЖКУ_проект3" xfId="35"/>
    <cellStyle name="Обычный_ЖКУ_проект3 2" xfId="36"/>
    <cellStyle name="Обычный_Мониторинг инвестиций" xfId="37"/>
    <cellStyle name="Обычный_Мониторинг по тарифам ТОWRK_BU" xfId="38"/>
    <cellStyle name="Обычный_Мониторинг ФОТ" xfId="39"/>
    <cellStyle name="Обычный_Тепло" xfId="40"/>
    <cellStyle name="Плохой" xfId="47" builtinId="27" hidden="1"/>
    <cellStyle name="Пояснение" xfId="55" builtinId="53" hidden="1"/>
    <cellStyle name="Примечание" xfId="54" builtinId="10" hidden="1"/>
    <cellStyle name="Связанная ячейка" xfId="51" builtinId="24" hidden="1"/>
    <cellStyle name="Текст предупреждения" xfId="53" builtinId="11" hidden="1"/>
    <cellStyle name="Хороший" xfId="46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EAEBEE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png"/><Relationship Id="rId2" Type="http://schemas.openxmlformats.org/officeDocument/2006/relationships/image" Target="../media/image30.png"/><Relationship Id="rId1" Type="http://schemas.openxmlformats.org/officeDocument/2006/relationships/image" Target="../media/image29.jpeg"/><Relationship Id="rId6" Type="http://schemas.openxmlformats.org/officeDocument/2006/relationships/image" Target="../media/image34.png"/><Relationship Id="rId5" Type="http://schemas.openxmlformats.org/officeDocument/2006/relationships/image" Target="../media/image33.png"/><Relationship Id="rId4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png"/><Relationship Id="rId1" Type="http://schemas.openxmlformats.org/officeDocument/2006/relationships/image" Target="../media/image3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6.png"/><Relationship Id="rId1" Type="http://schemas.openxmlformats.org/officeDocument/2006/relationships/image" Target="../media/image3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6.png"/><Relationship Id="rId1" Type="http://schemas.openxmlformats.org/officeDocument/2006/relationships/image" Target="../media/image3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0.png"/><Relationship Id="rId2" Type="http://schemas.openxmlformats.org/officeDocument/2006/relationships/image" Target="../media/image35.png"/><Relationship Id="rId1" Type="http://schemas.openxmlformats.org/officeDocument/2006/relationships/image" Target="../media/image3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Relationship Id="rId5" Type="http://schemas.openxmlformats.org/officeDocument/2006/relationships/image" Target="../media/image28.emf"/><Relationship Id="rId4" Type="http://schemas.openxmlformats.org/officeDocument/2006/relationships/image" Target="../media/image2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9.emf"/><Relationship Id="rId2" Type="http://schemas.openxmlformats.org/officeDocument/2006/relationships/image" Target="../media/image38.emf"/><Relationship Id="rId1" Type="http://schemas.openxmlformats.org/officeDocument/2006/relationships/image" Target="../media/image3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425443</xdr:rowOff>
    </xdr:from>
    <xdr:to>
      <xdr:col>3</xdr:col>
      <xdr:colOff>0</xdr:colOff>
      <xdr:row>107</xdr:row>
      <xdr:rowOff>165093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292593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oneCell">
    <xdr:from>
      <xdr:col>1</xdr:col>
      <xdr:colOff>0</xdr:colOff>
      <xdr:row>17</xdr:row>
      <xdr:rowOff>152393</xdr:rowOff>
    </xdr:from>
    <xdr:to>
      <xdr:col>3</xdr:col>
      <xdr:colOff>0</xdr:colOff>
      <xdr:row>18</xdr:row>
      <xdr:rowOff>425443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29043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oneCell">
    <xdr:from>
      <xdr:col>1</xdr:col>
      <xdr:colOff>0</xdr:colOff>
      <xdr:row>15</xdr:row>
      <xdr:rowOff>69843</xdr:rowOff>
    </xdr:from>
    <xdr:to>
      <xdr:col>3</xdr:col>
      <xdr:colOff>0</xdr:colOff>
      <xdr:row>17</xdr:row>
      <xdr:rowOff>152393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65493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oneCell">
    <xdr:from>
      <xdr:col>1</xdr:col>
      <xdr:colOff>0</xdr:colOff>
      <xdr:row>12</xdr:row>
      <xdr:rowOff>473069</xdr:rowOff>
    </xdr:from>
    <xdr:to>
      <xdr:col>3</xdr:col>
      <xdr:colOff>0</xdr:colOff>
      <xdr:row>15</xdr:row>
      <xdr:rowOff>69844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01944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oneCell">
    <xdr:from>
      <xdr:col>1</xdr:col>
      <xdr:colOff>0</xdr:colOff>
      <xdr:row>12</xdr:row>
      <xdr:rowOff>9520</xdr:rowOff>
    </xdr:from>
    <xdr:to>
      <xdr:col>3</xdr:col>
      <xdr:colOff>0</xdr:colOff>
      <xdr:row>12</xdr:row>
      <xdr:rowOff>473070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3839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oneCell">
    <xdr:from>
      <xdr:col>1</xdr:col>
      <xdr:colOff>0</xdr:colOff>
      <xdr:row>10</xdr:row>
      <xdr:rowOff>41271</xdr:rowOff>
    </xdr:from>
    <xdr:to>
      <xdr:col>3</xdr:col>
      <xdr:colOff>0</xdr:colOff>
      <xdr:row>12</xdr:row>
      <xdr:rowOff>9521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74846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oneCell">
    <xdr:from>
      <xdr:col>1</xdr:col>
      <xdr:colOff>0</xdr:colOff>
      <xdr:row>7</xdr:row>
      <xdr:rowOff>92072</xdr:rowOff>
    </xdr:from>
    <xdr:to>
      <xdr:col>3</xdr:col>
      <xdr:colOff>0</xdr:colOff>
      <xdr:row>10</xdr:row>
      <xdr:rowOff>41272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11297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23</xdr:col>
      <xdr:colOff>257175</xdr:colOff>
      <xdr:row>69</xdr:row>
      <xdr:rowOff>95250</xdr:rowOff>
    </xdr:from>
    <xdr:to>
      <xdr:col>24</xdr:col>
      <xdr:colOff>171450</xdr:colOff>
      <xdr:row>69</xdr:row>
      <xdr:rowOff>323850</xdr:rowOff>
    </xdr:to>
    <xdr:pic>
      <xdr:nvPicPr>
        <xdr:cNvPr id="1823543" name="PAGE_LAST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48675" y="4591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85725</xdr:colOff>
      <xdr:row>69</xdr:row>
      <xdr:rowOff>95250</xdr:rowOff>
    </xdr:from>
    <xdr:to>
      <xdr:col>20</xdr:col>
      <xdr:colOff>9525</xdr:colOff>
      <xdr:row>69</xdr:row>
      <xdr:rowOff>314325</xdr:rowOff>
    </xdr:to>
    <xdr:pic>
      <xdr:nvPicPr>
        <xdr:cNvPr id="1823544" name="PAGE_FIRST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96125" y="45910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19050</xdr:colOff>
      <xdr:row>69</xdr:row>
      <xdr:rowOff>66675</xdr:rowOff>
    </xdr:from>
    <xdr:to>
      <xdr:col>20</xdr:col>
      <xdr:colOff>276225</xdr:colOff>
      <xdr:row>69</xdr:row>
      <xdr:rowOff>323850</xdr:rowOff>
    </xdr:to>
    <xdr:pic>
      <xdr:nvPicPr>
        <xdr:cNvPr id="1823545" name="PAGE_BACK_INACTIVE" descr="tick_circle_3887.png" hidden="1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324725" y="45910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>
      <xdr:nvPicPr>
        <xdr:cNvPr id="1823546" name="PAGE_NEXT_INACTIVE" descr="tick_circle_3887.pn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181975" y="45910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9</xdr:col>
      <xdr:colOff>182879</xdr:colOff>
      <xdr:row>100</xdr:row>
      <xdr:rowOff>38100</xdr:rowOff>
    </xdr:to>
    <xdr:sp macro="[0]!Instruction.cmdGetUpdate_Click" textlink="">
      <xdr:nvSpPr>
        <xdr:cNvPr id="13" name="cmdGetUpdate" hidden="1"/>
        <xdr:cNvSpPr txBox="1">
          <a:spLocks noChangeArrowheads="1"/>
        </xdr:cNvSpPr>
      </xdr:nvSpPr>
      <xdr:spPr bwMode="auto">
        <a:xfrm>
          <a:off x="2571750" y="2466975"/>
          <a:ext cx="1668779" cy="4191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98</xdr:row>
      <xdr:rowOff>0</xdr:rowOff>
    </xdr:from>
    <xdr:to>
      <xdr:col>15</xdr:col>
      <xdr:colOff>192404</xdr:colOff>
      <xdr:row>100</xdr:row>
      <xdr:rowOff>38100</xdr:rowOff>
    </xdr:to>
    <xdr:sp macro="[0]!Instruction.cmdShowHideUpdateLog_Click" textlink="">
      <xdr:nvSpPr>
        <xdr:cNvPr id="14" name="cmdShowHideUpdateLog" hidden="1"/>
        <xdr:cNvSpPr txBox="1">
          <a:spLocks noChangeArrowheads="1"/>
        </xdr:cNvSpPr>
      </xdr:nvSpPr>
      <xdr:spPr bwMode="auto">
        <a:xfrm>
          <a:off x="4352925" y="2466975"/>
          <a:ext cx="1668779" cy="4191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82354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82355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82355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00100" y="1190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400048</xdr:rowOff>
    </xdr:from>
    <xdr:to>
      <xdr:col>3</xdr:col>
      <xdr:colOff>0</xdr:colOff>
      <xdr:row>7</xdr:row>
      <xdr:rowOff>92073</xdr:rowOff>
    </xdr:to>
    <xdr:sp macro="[0]!Instruction.BlockClick" textlink="">
      <xdr:nvSpPr>
        <xdr:cNvPr id="18" name="InstrBlock_1"/>
        <xdr:cNvSpPr txBox="1">
          <a:spLocks noChangeArrowheads="1"/>
        </xdr:cNvSpPr>
      </xdr:nvSpPr>
      <xdr:spPr bwMode="auto">
        <a:xfrm>
          <a:off x="219075" y="1047748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25400</xdr:colOff>
      <xdr:row>5</xdr:row>
      <xdr:rowOff>38097</xdr:rowOff>
    </xdr:from>
    <xdr:to>
      <xdr:col>1</xdr:col>
      <xdr:colOff>454025</xdr:colOff>
      <xdr:row>7</xdr:row>
      <xdr:rowOff>85722</xdr:rowOff>
    </xdr:to>
    <xdr:pic macro="[0]!Instruction.BlockClick">
      <xdr:nvPicPr>
        <xdr:cNvPr id="182355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4475" y="1085847"/>
          <a:ext cx="4286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7</xdr:row>
      <xdr:rowOff>130171</xdr:rowOff>
    </xdr:from>
    <xdr:to>
      <xdr:col>1</xdr:col>
      <xdr:colOff>444500</xdr:colOff>
      <xdr:row>10</xdr:row>
      <xdr:rowOff>34921</xdr:rowOff>
    </xdr:to>
    <xdr:pic macro="[0]!Instruction.BlockClick">
      <xdr:nvPicPr>
        <xdr:cNvPr id="182355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4475" y="1549396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10</xdr:row>
      <xdr:rowOff>79370</xdr:rowOff>
    </xdr:from>
    <xdr:to>
      <xdr:col>1</xdr:col>
      <xdr:colOff>406400</xdr:colOff>
      <xdr:row>12</xdr:row>
      <xdr:rowOff>3170</xdr:rowOff>
    </xdr:to>
    <xdr:pic macro="[0]!Instruction.BlockClick">
      <xdr:nvPicPr>
        <xdr:cNvPr id="182355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4475" y="2012945"/>
          <a:ext cx="381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12</xdr:row>
      <xdr:rowOff>47619</xdr:rowOff>
    </xdr:from>
    <xdr:to>
      <xdr:col>1</xdr:col>
      <xdr:colOff>406400</xdr:colOff>
      <xdr:row>12</xdr:row>
      <xdr:rowOff>466719</xdr:rowOff>
    </xdr:to>
    <xdr:pic macro="[0]!Instruction.BlockClick">
      <xdr:nvPicPr>
        <xdr:cNvPr id="182355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4475" y="2476494"/>
          <a:ext cx="381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13</xdr:row>
      <xdr:rowOff>25393</xdr:rowOff>
    </xdr:from>
    <xdr:to>
      <xdr:col>1</xdr:col>
      <xdr:colOff>444500</xdr:colOff>
      <xdr:row>15</xdr:row>
      <xdr:rowOff>63493</xdr:rowOff>
    </xdr:to>
    <xdr:pic macro="[0]!Instruction.BlockClick">
      <xdr:nvPicPr>
        <xdr:cNvPr id="182355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44475" y="2940043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15</xdr:row>
      <xdr:rowOff>107943</xdr:rowOff>
    </xdr:from>
    <xdr:to>
      <xdr:col>1</xdr:col>
      <xdr:colOff>415925</xdr:colOff>
      <xdr:row>17</xdr:row>
      <xdr:rowOff>146043</xdr:rowOff>
    </xdr:to>
    <xdr:pic macro="[0]!Instruction.BlockClick">
      <xdr:nvPicPr>
        <xdr:cNvPr id="182355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44475" y="3403593"/>
          <a:ext cx="390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17</xdr:row>
      <xdr:rowOff>190493</xdr:rowOff>
    </xdr:from>
    <xdr:to>
      <xdr:col>1</xdr:col>
      <xdr:colOff>425450</xdr:colOff>
      <xdr:row>18</xdr:row>
      <xdr:rowOff>419093</xdr:rowOff>
    </xdr:to>
    <xdr:pic macro="[0]!Instruction.BlockClick">
      <xdr:nvPicPr>
        <xdr:cNvPr id="182355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44475" y="3867143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182356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00100" y="3867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182356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00100" y="4591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25400</xdr:colOff>
      <xdr:row>18</xdr:row>
      <xdr:rowOff>463543</xdr:rowOff>
    </xdr:from>
    <xdr:to>
      <xdr:col>1</xdr:col>
      <xdr:colOff>434975</xdr:colOff>
      <xdr:row>107</xdr:row>
      <xdr:rowOff>158743</xdr:rowOff>
    </xdr:to>
    <xdr:pic macro="[0]!Instruction.BlockClick">
      <xdr:nvPicPr>
        <xdr:cNvPr id="1823562" name="InstrImg_8" descr="icon8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44475" y="4330693"/>
          <a:ext cx="409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182356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182356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182356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182356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76525" y="45910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123825</xdr:colOff>
      <xdr:row>100</xdr:row>
      <xdr:rowOff>38100</xdr:rowOff>
    </xdr:to>
    <xdr:pic macro="[0]!Instruction.cmdGetUpdate_Click">
      <xdr:nvPicPr>
        <xdr:cNvPr id="1823567" name="cmdGetUpdateImg" descr="icon11.png" hidden="1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571750" y="45910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11</xdr:col>
      <xdr:colOff>123825</xdr:colOff>
      <xdr:row>100</xdr:row>
      <xdr:rowOff>38100</xdr:rowOff>
    </xdr:to>
    <xdr:pic macro="[0]!Instruction.cmdShowHideUpdateLog_Click">
      <xdr:nvPicPr>
        <xdr:cNvPr id="1823568" name="cmdShowHideUpdateLogImg" descr="icon13.png" hidden="1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4352925" y="45910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371780</xdr:colOff>
      <xdr:row>2</xdr:row>
      <xdr:rowOff>9392</xdr:rowOff>
    </xdr:from>
    <xdr:to>
      <xdr:col>2</xdr:col>
      <xdr:colOff>1467906</xdr:colOff>
      <xdr:row>2</xdr:row>
      <xdr:rowOff>223955</xdr:rowOff>
    </xdr:to>
    <xdr:sp macro="" textlink="">
      <xdr:nvSpPr>
        <xdr:cNvPr id="35" name="cmdAct_1"/>
        <xdr:cNvSpPr txBox="1">
          <a:spLocks noChangeArrowheads="1"/>
        </xdr:cNvSpPr>
      </xdr:nvSpPr>
      <xdr:spPr bwMode="auto">
        <a:xfrm>
          <a:off x="1171880" y="352292"/>
          <a:ext cx="1096126" cy="214563"/>
        </a:xfrm>
        <a:prstGeom prst="rect">
          <a:avLst/>
        </a:prstGeom>
        <a:solidFill>
          <a:srgbClr val="CCFFCC"/>
        </a:solidFill>
        <a:ln>
          <a:noFill/>
        </a:ln>
      </xdr:spPr>
      <xdr:txBody>
        <a:bodyPr vertOverflow="clip" wrap="square" lIns="360000" tIns="36000" rIns="36000" bIns="36000" anchor="ctr"/>
        <a:lstStyle/>
        <a:p>
          <a:pPr marL="0" indent="0"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1823570" name="cmdAct_2" descr="icon15.pn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403860</xdr:colOff>
      <xdr:row>2</xdr:row>
      <xdr:rowOff>9525</xdr:rowOff>
    </xdr:from>
    <xdr:to>
      <xdr:col>4</xdr:col>
      <xdr:colOff>272150</xdr:colOff>
      <xdr:row>2</xdr:row>
      <xdr:rowOff>219075</xdr:rowOff>
    </xdr:to>
    <xdr:sp macro="[0]!Instruction.cmdGetUpdate_Click" textlink="">
      <xdr:nvSpPr>
        <xdr:cNvPr id="37" name="cmdNoAct_1" hidden="1"/>
        <xdr:cNvSpPr txBox="1">
          <a:spLocks noChangeArrowheads="1"/>
        </xdr:cNvSpPr>
      </xdr:nvSpPr>
      <xdr:spPr bwMode="auto">
        <a:xfrm>
          <a:off x="1203960" y="352425"/>
          <a:ext cx="163994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182357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250916</xdr:colOff>
      <xdr:row>2</xdr:row>
      <xdr:rowOff>3612</xdr:rowOff>
    </xdr:from>
    <xdr:to>
      <xdr:col>4</xdr:col>
      <xdr:colOff>179635</xdr:colOff>
      <xdr:row>2</xdr:row>
      <xdr:rowOff>219612</xdr:rowOff>
    </xdr:to>
    <xdr:sp macro="" textlink="">
      <xdr:nvSpPr>
        <xdr:cNvPr id="39" name="cmdNoInet_1" hidden="1"/>
        <xdr:cNvSpPr txBox="1">
          <a:spLocks noChangeArrowheads="1"/>
        </xdr:cNvSpPr>
      </xdr:nvSpPr>
      <xdr:spPr bwMode="auto">
        <a:xfrm>
          <a:off x="1051016" y="346512"/>
          <a:ext cx="1700369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33236" cy="374141"/>
    <xdr:sp macro="" textlink="">
      <xdr:nvSpPr>
        <xdr:cNvPr id="40" name="cmdNoInet_2" hidden="1"/>
        <xdr:cNvSpPr txBox="1"/>
      </xdr:nvSpPr>
      <xdr:spPr>
        <a:xfrm>
          <a:off x="1047750" y="270313"/>
          <a:ext cx="23323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21</xdr:col>
      <xdr:colOff>12700</xdr:colOff>
      <xdr:row>69</xdr:row>
      <xdr:rowOff>88900</xdr:rowOff>
    </xdr:from>
    <xdr:to>
      <xdr:col>22</xdr:col>
      <xdr:colOff>266065</xdr:colOff>
      <xdr:row>69</xdr:row>
      <xdr:rowOff>294640</xdr:rowOff>
    </xdr:to>
    <xdr:sp macro="" textlink="">
      <xdr:nvSpPr>
        <xdr:cNvPr id="41" name="PAGE_NUMBER_AREA" hidden="1"/>
        <xdr:cNvSpPr>
          <a:spLocks noChangeArrowheads="1"/>
        </xdr:cNvSpPr>
      </xdr:nvSpPr>
      <xdr:spPr bwMode="auto">
        <a:xfrm>
          <a:off x="7613650" y="1279525"/>
          <a:ext cx="548640" cy="20574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F7F7F"/>
          </a:solidFill>
          <a:round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1/5</a:t>
          </a:r>
        </a:p>
      </xdr:txBody>
    </xdr:sp>
    <xdr:clientData/>
  </xdr:twoCellAnchor>
  <xdr:twoCellAnchor>
    <xdr:from>
      <xdr:col>0</xdr:col>
      <xdr:colOff>76200</xdr:colOff>
      <xdr:row>0</xdr:row>
      <xdr:rowOff>68580</xdr:rowOff>
    </xdr:from>
    <xdr:to>
      <xdr:col>25</xdr:col>
      <xdr:colOff>346718</xdr:colOff>
      <xdr:row>109</xdr:row>
      <xdr:rowOff>76200</xdr:rowOff>
    </xdr:to>
    <xdr:sp macro="" textlink="">
      <xdr:nvSpPr>
        <xdr:cNvPr id="42" name="Скругленный прямоугольник 41"/>
        <xdr:cNvSpPr/>
      </xdr:nvSpPr>
      <xdr:spPr>
        <a:xfrm>
          <a:off x="76200" y="68580"/>
          <a:ext cx="9052568" cy="5008245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23</xdr:col>
      <xdr:colOff>266700</xdr:colOff>
      <xdr:row>69</xdr:row>
      <xdr:rowOff>95250</xdr:rowOff>
    </xdr:from>
    <xdr:to>
      <xdr:col>24</xdr:col>
      <xdr:colOff>180975</xdr:colOff>
      <xdr:row>69</xdr:row>
      <xdr:rowOff>314325</xdr:rowOff>
    </xdr:to>
    <xdr:pic macro="[0]!modInstruction.Process_Page_Last">
      <xdr:nvPicPr>
        <xdr:cNvPr id="1823577" name="PAGE_LAST" descr="tick_circle_3887.png" hidden="1"/>
        <xdr:cNvPicPr>
          <a:picLocks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8458200" y="4591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76200</xdr:colOff>
      <xdr:row>69</xdr:row>
      <xdr:rowOff>85725</xdr:rowOff>
    </xdr:from>
    <xdr:to>
      <xdr:col>20</xdr:col>
      <xdr:colOff>0</xdr:colOff>
      <xdr:row>69</xdr:row>
      <xdr:rowOff>304800</xdr:rowOff>
    </xdr:to>
    <xdr:pic macro="[0]!modInstruction.Process_Page_First">
      <xdr:nvPicPr>
        <xdr:cNvPr id="1823578" name="PAGE_FIRST" descr="tick_circle_3887.png" hidden="1"/>
        <xdr:cNvPicPr>
          <a:picLocks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7086600" y="45910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9525</xdr:colOff>
      <xdr:row>69</xdr:row>
      <xdr:rowOff>66675</xdr:rowOff>
    </xdr:from>
    <xdr:to>
      <xdr:col>20</xdr:col>
      <xdr:colOff>266700</xdr:colOff>
      <xdr:row>69</xdr:row>
      <xdr:rowOff>323850</xdr:rowOff>
    </xdr:to>
    <xdr:pic macro="[0]!modInstruction.Process_Page_Back">
      <xdr:nvPicPr>
        <xdr:cNvPr id="1823579" name="PAGE_BACK" descr="tick_circle_3887.png" hidden="1"/>
        <xdr:cNvPicPr>
          <a:picLocks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7315200" y="45910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 macro="[0]!modInstruction.Process_Page_Next">
      <xdr:nvPicPr>
        <xdr:cNvPr id="1823580" name="PAGE_NEX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8181975" y="45910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47625</xdr:colOff>
      <xdr:row>1</xdr:row>
      <xdr:rowOff>47625</xdr:rowOff>
    </xdr:from>
    <xdr:to>
      <xdr:col>25</xdr:col>
      <xdr:colOff>6821</xdr:colOff>
      <xdr:row>2</xdr:row>
      <xdr:rowOff>152400</xdr:rowOff>
    </xdr:to>
    <xdr:sp macro="[0]!Instruction.cmdRegionChange_Click" textlink="">
      <xdr:nvSpPr>
        <xdr:cNvPr id="47" name="cmdRegionChange" hidden="1"/>
        <xdr:cNvSpPr/>
      </xdr:nvSpPr>
      <xdr:spPr>
        <a:xfrm>
          <a:off x="6762750" y="180975"/>
          <a:ext cx="2026121" cy="31432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7</xdr:row>
      <xdr:rowOff>28575</xdr:rowOff>
    </xdr:from>
    <xdr:to>
      <xdr:col>3</xdr:col>
      <xdr:colOff>142875</xdr:colOff>
      <xdr:row>8</xdr:row>
      <xdr:rowOff>161925</xdr:rowOff>
    </xdr:to>
    <xdr:pic macro="[0]!SheetCheckBeforeSave.UPDATE_HANDLER">
      <xdr:nvPicPr>
        <xdr:cNvPr id="3087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2" name="cmdClearLog"/>
        <xdr:cNvSpPr/>
      </xdr:nvSpPr>
      <xdr:spPr>
        <a:xfrm>
          <a:off x="10622280" y="106680"/>
          <a:ext cx="1323975" cy="32575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81</xdr:col>
      <xdr:colOff>1095375</xdr:colOff>
      <xdr:row>2</xdr:row>
      <xdr:rowOff>95250</xdr:rowOff>
    </xdr:from>
    <xdr:to>
      <xdr:col>82</xdr:col>
      <xdr:colOff>410633</xdr:colOff>
      <xdr:row>9</xdr:row>
      <xdr:rowOff>0</xdr:rowOff>
    </xdr:to>
    <xdr:pic>
      <xdr:nvPicPr>
        <xdr:cNvPr id="1817840" name="PHONE_PIC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0" y="9525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209550</xdr:colOff>
      <xdr:row>2</xdr:row>
      <xdr:rowOff>28575</xdr:rowOff>
    </xdr:from>
    <xdr:to>
      <xdr:col>5</xdr:col>
      <xdr:colOff>371475</xdr:colOff>
      <xdr:row>4</xdr:row>
      <xdr:rowOff>104775</xdr:rowOff>
    </xdr:to>
    <xdr:pic macro="[0]!LIST_ORG.UPDATE_MO_HANDLER">
      <xdr:nvPicPr>
        <xdr:cNvPr id="1817841" name="UPDATE_REESTR_MO" descr="update_mo.png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" y="28575"/>
          <a:ext cx="4095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400050</xdr:colOff>
      <xdr:row>2</xdr:row>
      <xdr:rowOff>28575</xdr:rowOff>
    </xdr:from>
    <xdr:to>
      <xdr:col>6</xdr:col>
      <xdr:colOff>352425</xdr:colOff>
      <xdr:row>4</xdr:row>
      <xdr:rowOff>104775</xdr:rowOff>
    </xdr:to>
    <xdr:pic macro="[0]!LIST_ORG.UPDATE_PLAN1X_DATA_HANDLER">
      <xdr:nvPicPr>
        <xdr:cNvPr id="1817842" name="UPDATE_PLAN1X_DATA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5350" y="28575"/>
          <a:ext cx="400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</xdr:colOff>
      <xdr:row>2</xdr:row>
      <xdr:rowOff>28575</xdr:rowOff>
    </xdr:from>
    <xdr:to>
      <xdr:col>4</xdr:col>
      <xdr:colOff>190500</xdr:colOff>
      <xdr:row>4</xdr:row>
      <xdr:rowOff>104775</xdr:rowOff>
    </xdr:to>
    <xdr:pic macro="[0]!modUIButtons.FREEZE_PANES">
      <xdr:nvPicPr>
        <xdr:cNvPr id="1817843" name="UNFREEZE_PANES" descr="update_org.png"/>
        <xdr:cNvPicPr>
          <a:picLocks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575" y="28575"/>
          <a:ext cx="4095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</xdr:colOff>
      <xdr:row>2</xdr:row>
      <xdr:rowOff>28575</xdr:rowOff>
    </xdr:from>
    <xdr:to>
      <xdr:col>4</xdr:col>
      <xdr:colOff>190500</xdr:colOff>
      <xdr:row>4</xdr:row>
      <xdr:rowOff>104775</xdr:rowOff>
    </xdr:to>
    <xdr:pic macro="[0]!modUIButtons.FREEZE_PANES">
      <xdr:nvPicPr>
        <xdr:cNvPr id="1817844" name="FREEZE_PANES" descr="update_org.png" hidden="1"/>
        <xdr:cNvPicPr>
          <a:picLocks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575" y="28575"/>
          <a:ext cx="4095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11</xdr:row>
      <xdr:rowOff>66675</xdr:rowOff>
    </xdr:from>
    <xdr:to>
      <xdr:col>6</xdr:col>
      <xdr:colOff>30692</xdr:colOff>
      <xdr:row>11</xdr:row>
      <xdr:rowOff>391583</xdr:rowOff>
    </xdr:to>
    <xdr:pic macro="[0]!LIST_ORG.ShowFuelHelp">
      <xdr:nvPicPr>
        <xdr:cNvPr id="1817845" name="ExcludeHelp" descr="help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" y="581025"/>
          <a:ext cx="333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28575</xdr:rowOff>
    </xdr:from>
    <xdr:to>
      <xdr:col>4</xdr:col>
      <xdr:colOff>190500</xdr:colOff>
      <xdr:row>4</xdr:row>
      <xdr:rowOff>104775</xdr:rowOff>
    </xdr:to>
    <xdr:pic macro="[0]!modUIButtons.FREEZE_PANES">
      <xdr:nvPicPr>
        <xdr:cNvPr id="1818704" name="UNFREEZE_PANES" descr="update_org.png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4095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</xdr:colOff>
      <xdr:row>2</xdr:row>
      <xdr:rowOff>28575</xdr:rowOff>
    </xdr:from>
    <xdr:to>
      <xdr:col>4</xdr:col>
      <xdr:colOff>190500</xdr:colOff>
      <xdr:row>4</xdr:row>
      <xdr:rowOff>104775</xdr:rowOff>
    </xdr:to>
    <xdr:pic macro="[0]!modUIButtons.FREEZE_PANES">
      <xdr:nvPicPr>
        <xdr:cNvPr id="1818705" name="FREEZE_PANES" descr="update_org.png" hidden="1"/>
        <xdr:cNvPicPr>
          <a:picLocks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28575"/>
          <a:ext cx="4095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10583</xdr:colOff>
      <xdr:row>54</xdr:row>
      <xdr:rowOff>14768</xdr:rowOff>
    </xdr:from>
    <xdr:to>
      <xdr:col>9</xdr:col>
      <xdr:colOff>1160417</xdr:colOff>
      <xdr:row>57</xdr:row>
      <xdr:rowOff>2268</xdr:rowOff>
    </xdr:to>
    <xdr:sp macro="[0]!FUEL_TOTAL.cmdUpdateCALC201X_Click" textlink="">
      <xdr:nvSpPr>
        <xdr:cNvPr id="2" name="cmdUpdatePLAN1XData"/>
        <xdr:cNvSpPr/>
      </xdr:nvSpPr>
      <xdr:spPr>
        <a:xfrm>
          <a:off x="254000" y="8058101"/>
          <a:ext cx="5616000" cy="43200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данные мониторинга принятых тарифных решений</a:t>
          </a:r>
          <a:r>
            <a:rPr lang="ru-RU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организаций</a:t>
          </a: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теплоснабжения на 2020 год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152400</xdr:colOff>
      <xdr:row>3</xdr:row>
      <xdr:rowOff>257175</xdr:rowOff>
    </xdr:to>
    <xdr:pic macro="[0]!modUIButtons.FREEZE_PANES">
      <xdr:nvPicPr>
        <xdr:cNvPr id="1819769" name="UNFREEZE_PANES" descr="update_org.pn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0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5</xdr:col>
      <xdr:colOff>152400</xdr:colOff>
      <xdr:row>3</xdr:row>
      <xdr:rowOff>257175</xdr:rowOff>
    </xdr:to>
    <xdr:pic macro="[0]!modUIButtons.FREEZE_PANES">
      <xdr:nvPicPr>
        <xdr:cNvPr id="1819770" name="FREEZE_PANES" descr="update_org.png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00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19050</xdr:rowOff>
    </xdr:from>
    <xdr:to>
      <xdr:col>6</xdr:col>
      <xdr:colOff>3175</xdr:colOff>
      <xdr:row>49</xdr:row>
      <xdr:rowOff>152400</xdr:rowOff>
    </xdr:to>
    <xdr:pic macro="[0]!modUIButtons.FREEZE_PANES">
      <xdr:nvPicPr>
        <xdr:cNvPr id="1820792" name="UNFREEZE_PANES" descr="update_org.pn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409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19050</xdr:rowOff>
    </xdr:from>
    <xdr:to>
      <xdr:col>6</xdr:col>
      <xdr:colOff>3175</xdr:colOff>
      <xdr:row>49</xdr:row>
      <xdr:rowOff>133350</xdr:rowOff>
    </xdr:to>
    <xdr:pic macro="[0]!modUIButtons.FREEZE_PANES">
      <xdr:nvPicPr>
        <xdr:cNvPr id="1820793" name="FREEZE_PANES" descr="update_org.png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"/>
          <a:ext cx="409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56028</xdr:colOff>
      <xdr:row>51</xdr:row>
      <xdr:rowOff>11205</xdr:rowOff>
    </xdr:from>
    <xdr:to>
      <xdr:col>20</xdr:col>
      <xdr:colOff>84667</xdr:colOff>
      <xdr:row>52</xdr:row>
      <xdr:rowOff>126999</xdr:rowOff>
    </xdr:to>
    <xdr:sp macro="[0]!FUEL_DATA.UPD_PREVIOUS_PERIOD_DATA" textlink="">
      <xdr:nvSpPr>
        <xdr:cNvPr id="4" name="cmdUpdatePreviousData"/>
        <xdr:cNvSpPr/>
      </xdr:nvSpPr>
      <xdr:spPr>
        <a:xfrm>
          <a:off x="818028" y="910788"/>
          <a:ext cx="3828055" cy="263961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и актуализировать данные предыдущего мониторинга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161925</xdr:colOff>
      <xdr:row>12</xdr:row>
      <xdr:rowOff>85725</xdr:rowOff>
    </xdr:to>
    <xdr:pic macro="[0]!modUIButtons.FREEZE_PANES">
      <xdr:nvPicPr>
        <xdr:cNvPr id="1792941" name="FREEZE_PANES" descr="update_org.png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0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161925</xdr:colOff>
      <xdr:row>12</xdr:row>
      <xdr:rowOff>104775</xdr:rowOff>
    </xdr:to>
    <xdr:pic macro="[0]!modUIButtons.FREEZE_PANES">
      <xdr:nvPicPr>
        <xdr:cNvPr id="1792942" name="UNFREEZE_PANES" descr="update_org.png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48</xdr:col>
      <xdr:colOff>9525</xdr:colOff>
      <xdr:row>6</xdr:row>
      <xdr:rowOff>19050</xdr:rowOff>
    </xdr:from>
    <xdr:to>
      <xdr:col>48</xdr:col>
      <xdr:colOff>295275</xdr:colOff>
      <xdr:row>8</xdr:row>
      <xdr:rowOff>28575</xdr:rowOff>
    </xdr:to>
    <xdr:pic macro="[0]!modFuelSupply.cmdUpdateSDMList">
      <xdr:nvPicPr>
        <xdr:cNvPr id="1792943" name="CHECKOUT_WTQX_SDM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03800" y="19050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333374</xdr:colOff>
      <xdr:row>7</xdr:row>
      <xdr:rowOff>116680</xdr:rowOff>
    </xdr:from>
    <xdr:to>
      <xdr:col>9</xdr:col>
      <xdr:colOff>791887</xdr:colOff>
      <xdr:row>7</xdr:row>
      <xdr:rowOff>444281</xdr:rowOff>
    </xdr:to>
    <xdr:sp macro="[0]!SVOD.cmdLoadAllFiles_Click" textlink="">
      <xdr:nvSpPr>
        <xdr:cNvPr id="4" name="cmdLoadFolder"/>
        <xdr:cNvSpPr/>
      </xdr:nvSpPr>
      <xdr:spPr>
        <a:xfrm>
          <a:off x="9267824" y="783430"/>
          <a:ext cx="2439713" cy="327601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Выгрузить данные из папки</a:t>
          </a:r>
        </a:p>
      </xdr:txBody>
    </xdr:sp>
    <xdr:clientData/>
  </xdr:twoCellAnchor>
  <xdr:twoCellAnchor editAs="absolute">
    <xdr:from>
      <xdr:col>7</xdr:col>
      <xdr:colOff>357188</xdr:colOff>
      <xdr:row>9</xdr:row>
      <xdr:rowOff>128587</xdr:rowOff>
    </xdr:from>
    <xdr:to>
      <xdr:col>9</xdr:col>
      <xdr:colOff>815701</xdr:colOff>
      <xdr:row>9</xdr:row>
      <xdr:rowOff>456187</xdr:rowOff>
    </xdr:to>
    <xdr:sp macro="[0]!SVOD.cmdLoadSingleFile_Click" textlink="">
      <xdr:nvSpPr>
        <xdr:cNvPr id="5" name="cmdLoadSingleFile"/>
        <xdr:cNvSpPr/>
      </xdr:nvSpPr>
      <xdr:spPr>
        <a:xfrm>
          <a:off x="9291638" y="1519237"/>
          <a:ext cx="2439713" cy="32760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Добавить данные из файла</a:t>
          </a:r>
        </a:p>
      </xdr:txBody>
    </xdr:sp>
    <xdr:clientData/>
  </xdr:twoCellAnchor>
  <xdr:twoCellAnchor editAs="absolute">
    <xdr:from>
      <xdr:col>2</xdr:col>
      <xdr:colOff>35719</xdr:colOff>
      <xdr:row>10</xdr:row>
      <xdr:rowOff>107158</xdr:rowOff>
    </xdr:from>
    <xdr:to>
      <xdr:col>4</xdr:col>
      <xdr:colOff>384694</xdr:colOff>
      <xdr:row>12</xdr:row>
      <xdr:rowOff>149007</xdr:rowOff>
    </xdr:to>
    <xdr:sp macro="[0]!SVOD.cmdSearchFolder_Click" textlink="">
      <xdr:nvSpPr>
        <xdr:cNvPr id="6" name="cmdSearchFolder"/>
        <xdr:cNvSpPr/>
      </xdr:nvSpPr>
      <xdr:spPr>
        <a:xfrm>
          <a:off x="3731419" y="2031208"/>
          <a:ext cx="2444475" cy="327599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Обзор папок...</a:t>
          </a:r>
        </a:p>
      </xdr:txBody>
    </xdr:sp>
    <xdr:clientData/>
  </xdr:twoCellAnchor>
  <xdr:twoCellAnchor editAs="absolute">
    <xdr:from>
      <xdr:col>4</xdr:col>
      <xdr:colOff>642937</xdr:colOff>
      <xdr:row>10</xdr:row>
      <xdr:rowOff>107157</xdr:rowOff>
    </xdr:from>
    <xdr:to>
      <xdr:col>6</xdr:col>
      <xdr:colOff>991912</xdr:colOff>
      <xdr:row>12</xdr:row>
      <xdr:rowOff>149006</xdr:rowOff>
    </xdr:to>
    <xdr:sp macro="[0]!SVOD.cmdCreateFilesList_Click" textlink="">
      <xdr:nvSpPr>
        <xdr:cNvPr id="7" name="cmdCreateFileList"/>
        <xdr:cNvSpPr/>
      </xdr:nvSpPr>
      <xdr:spPr>
        <a:xfrm>
          <a:off x="6434137" y="2031207"/>
          <a:ext cx="2444475" cy="327599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файлов папки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7</xdr:row>
      <xdr:rowOff>38101</xdr:rowOff>
    </xdr:from>
    <xdr:to>
      <xdr:col>5</xdr:col>
      <xdr:colOff>2686050</xdr:colOff>
      <xdr:row>7</xdr:row>
      <xdr:rowOff>257175</xdr:rowOff>
    </xdr:to>
    <xdr:sp macro="[0]!SHEET_COMS.UPDATE_COMMENTS" textlink="">
      <xdr:nvSpPr>
        <xdr:cNvPr id="2" name="cmdUpdateComments"/>
        <xdr:cNvSpPr/>
      </xdr:nvSpPr>
      <xdr:spPr>
        <a:xfrm>
          <a:off x="390525" y="114301"/>
          <a:ext cx="2657475" cy="21907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Комментарии предыдущих периодов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ias.ru/files/shablon/manual_loading_through_monitoring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VLDData">
    <tabColor indexed="47"/>
  </sheetPr>
  <dimension ref="A1"/>
  <sheetViews>
    <sheetView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UEL_SUPPLY">
    <tabColor rgb="FF7030A0"/>
  </sheetPr>
  <dimension ref="A1:EJ19"/>
  <sheetViews>
    <sheetView showGridLines="0" topLeftCell="E7" zoomScale="90" zoomScaleNormal="90" workbookViewId="0">
      <pane xSplit="25" ySplit="9" topLeftCell="AD16" activePane="bottomRight" state="frozen"/>
      <selection activeCell="E7" sqref="E7"/>
      <selection pane="topRight" activeCell="AD7" sqref="AD7"/>
      <selection pane="bottomLeft" activeCell="E16" sqref="E16"/>
      <selection pane="bottomRight"/>
    </sheetView>
  </sheetViews>
  <sheetFormatPr defaultRowHeight="11.25"/>
  <cols>
    <col min="1" max="4" width="3.5703125" style="298" hidden="1" customWidth="1"/>
    <col min="5" max="5" width="3.5703125" style="298" customWidth="1"/>
    <col min="6" max="6" width="6.7109375" style="298" customWidth="1"/>
    <col min="7" max="7" width="13.7109375" style="298" customWidth="1"/>
    <col min="8" max="8" width="11.7109375" style="298" customWidth="1"/>
    <col min="9" max="9" width="17.7109375" style="298" customWidth="1"/>
    <col min="10" max="10" width="5.5703125" style="298" hidden="1" customWidth="1"/>
    <col min="11" max="11" width="13.7109375" style="298" customWidth="1"/>
    <col min="12" max="12" width="14.85546875" style="298" customWidth="1"/>
    <col min="13" max="13" width="11.7109375" style="298" customWidth="1"/>
    <col min="14" max="19" width="0.85546875" style="298" hidden="1" customWidth="1"/>
    <col min="20" max="20" width="4.85546875" style="298" hidden="1" customWidth="1"/>
    <col min="21" max="23" width="0.85546875" style="298" hidden="1" customWidth="1"/>
    <col min="24" max="24" width="3.7109375" style="298" customWidth="1"/>
    <col min="25" max="25" width="4.7109375" style="298" customWidth="1"/>
    <col min="26" max="26" width="12.7109375" style="298" customWidth="1"/>
    <col min="27" max="27" width="13.7109375" style="298" customWidth="1"/>
    <col min="28" max="28" width="24.7109375" style="298" customWidth="1"/>
    <col min="29" max="29" width="29.7109375" style="298" customWidth="1"/>
    <col min="30" max="30" width="17.7109375" style="298" customWidth="1"/>
    <col min="31" max="31" width="13.5703125" style="298" customWidth="1"/>
    <col min="32" max="32" width="11.7109375" style="298" customWidth="1"/>
    <col min="33" max="33" width="16.7109375" style="298" customWidth="1"/>
    <col min="34" max="34" width="18.7109375" style="298" customWidth="1"/>
    <col min="35" max="35" width="0.7109375" style="298" hidden="1" customWidth="1"/>
    <col min="36" max="36" width="17.7109375" style="298" customWidth="1"/>
    <col min="37" max="37" width="13.5703125" style="298" customWidth="1"/>
    <col min="38" max="38" width="11.7109375" style="298" customWidth="1"/>
    <col min="39" max="39" width="16.7109375" style="298" customWidth="1"/>
    <col min="40" max="40" width="18.7109375" style="298" customWidth="1"/>
    <col min="41" max="42" width="0.7109375" style="298" hidden="1" customWidth="1"/>
    <col min="43" max="43" width="16.5703125" style="298" customWidth="1"/>
    <col min="44" max="44" width="16.7109375" style="298" customWidth="1"/>
    <col min="45" max="45" width="24.7109375" style="298" customWidth="1"/>
    <col min="46" max="46" width="16.5703125" style="298" customWidth="1"/>
    <col min="47" max="47" width="16.7109375" style="298" customWidth="1"/>
    <col min="48" max="48" width="24.7109375" style="298" customWidth="1"/>
    <col min="49" max="49" width="32.5703125" style="298" customWidth="1"/>
    <col min="50" max="50" width="24.7109375" style="298" customWidth="1"/>
    <col min="51" max="52" width="16.5703125" style="298" customWidth="1"/>
    <col min="53" max="53" width="0.7109375" style="298" hidden="1" customWidth="1"/>
    <col min="54" max="54" width="24.7109375" style="298" customWidth="1"/>
    <col min="55" max="55" width="0.7109375" style="298" hidden="1" customWidth="1"/>
    <col min="56" max="56" width="26.5703125" style="298" customWidth="1"/>
    <col min="57" max="57" width="0.7109375" style="298" hidden="1" customWidth="1"/>
    <col min="58" max="58" width="21.7109375" style="298" customWidth="1"/>
    <col min="59" max="59" width="0.7109375" style="298" hidden="1" customWidth="1"/>
    <col min="60" max="60" width="18.7109375" style="298" customWidth="1"/>
    <col min="61" max="63" width="0.7109375" style="298" hidden="1" customWidth="1"/>
    <col min="64" max="64" width="15.7109375" style="298" customWidth="1"/>
    <col min="65" max="65" width="0.7109375" style="298" hidden="1" customWidth="1"/>
    <col min="66" max="66" width="15.7109375" style="298" customWidth="1"/>
    <col min="67" max="73" width="0.7109375" style="298" hidden="1" customWidth="1"/>
    <col min="74" max="74" width="12.7109375" style="298" customWidth="1"/>
    <col min="75" max="78" width="0.7109375" style="298" hidden="1" customWidth="1"/>
    <col min="79" max="79" width="17.85546875" style="298" customWidth="1"/>
    <col min="80" max="80" width="0.7109375" style="298" hidden="1" customWidth="1"/>
    <col min="81" max="89" width="12.7109375" style="298" customWidth="1"/>
    <col min="90" max="94" width="0.7109375" style="298" hidden="1" customWidth="1"/>
    <col min="95" max="95" width="8.7109375" style="298" customWidth="1"/>
    <col min="96" max="96" width="0.7109375" style="298" hidden="1" customWidth="1"/>
    <col min="97" max="97" width="27.7109375" style="298" customWidth="1"/>
    <col min="98" max="98" width="22.7109375" style="298" customWidth="1"/>
    <col min="99" max="99" width="0.7109375" style="298" hidden="1" customWidth="1"/>
    <col min="100" max="103" width="12.7109375" style="298" customWidth="1"/>
    <col min="104" max="104" width="13.7109375" style="298" customWidth="1"/>
    <col min="105" max="106" width="19.7109375" style="298" customWidth="1"/>
    <col min="107" max="107" width="12.7109375" style="298" customWidth="1"/>
    <col min="108" max="112" width="0.7109375" style="298" hidden="1" customWidth="1"/>
    <col min="113" max="113" width="21.7109375" style="298" customWidth="1"/>
    <col min="114" max="114" width="17.7109375" style="298" customWidth="1"/>
    <col min="115" max="116" width="14.7109375" style="298" customWidth="1"/>
    <col min="117" max="117" width="22.7109375" style="298" customWidth="1"/>
    <col min="118" max="118" width="0.7109375" style="298" hidden="1" customWidth="1"/>
    <col min="119" max="119" width="4.7109375" style="298" hidden="1" customWidth="1"/>
    <col min="120" max="120" width="0.7109375" style="298" hidden="1" customWidth="1"/>
    <col min="121" max="132" width="4.7109375" style="298" hidden="1" customWidth="1"/>
    <col min="133" max="135" width="0.7109375" style="298" hidden="1" customWidth="1"/>
    <col min="136" max="138" width="1" style="298" hidden="1" customWidth="1"/>
    <col min="139" max="139" width="25.7109375" style="298" customWidth="1"/>
    <col min="140" max="16384" width="9.140625" style="298"/>
  </cols>
  <sheetData>
    <row r="1" spans="5:139" s="40" customFormat="1" ht="11.25" hidden="1" customHeight="1"/>
    <row r="2" spans="5:139" s="40" customFormat="1" ht="11.25" hidden="1" customHeight="1"/>
    <row r="3" spans="5:139" s="40" customFormat="1" ht="11.25" hidden="1" customHeight="1"/>
    <row r="4" spans="5:139" s="40" customFormat="1" ht="11.25" hidden="1" customHeight="1"/>
    <row r="5" spans="5:139" s="40" customFormat="1" ht="11.25" hidden="1" customHeight="1"/>
    <row r="6" spans="5:139" s="40" customFormat="1" ht="11.25" hidden="1" customHeight="1"/>
    <row r="7" spans="5:139" ht="3" customHeight="1"/>
    <row r="8" spans="5:139" s="303" customFormat="1" ht="18" customHeight="1">
      <c r="E8" s="299"/>
      <c r="F8" s="241" t="str">
        <f>"Информация о поставках топлива по итогам " &amp; CURRENT_PRD &amp; " " &amp; god &amp; " года. " &amp; "Субъект Российской Федерации: " &amp; REGION_NAME</f>
        <v>Информация о поставках топлива по итогам I полугодия 2020 года. Субъект Российской Федерации: Чувашская республика</v>
      </c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71" t="s">
        <v>727</v>
      </c>
      <c r="AX8" s="301"/>
      <c r="AY8" s="301"/>
      <c r="AZ8" s="301"/>
      <c r="BA8" s="301"/>
      <c r="BB8" s="301"/>
      <c r="BC8" s="301"/>
      <c r="BD8" s="301"/>
      <c r="BE8" s="301"/>
      <c r="BF8" s="301"/>
      <c r="BG8" s="301"/>
      <c r="BH8" s="301"/>
      <c r="BI8" s="301"/>
      <c r="BJ8" s="301"/>
      <c r="BK8" s="301"/>
      <c r="BL8" s="301"/>
      <c r="BM8" s="301"/>
      <c r="BN8" s="301"/>
      <c r="BO8" s="301"/>
      <c r="BP8" s="301"/>
      <c r="BQ8" s="301"/>
      <c r="BR8" s="301"/>
      <c r="BS8" s="301"/>
      <c r="BT8" s="301"/>
      <c r="BU8" s="301"/>
      <c r="BV8" s="301"/>
      <c r="BW8" s="301"/>
      <c r="BX8" s="301"/>
      <c r="BY8" s="301"/>
      <c r="BZ8" s="301"/>
      <c r="CA8" s="301"/>
      <c r="CB8" s="301"/>
      <c r="CC8" s="301"/>
      <c r="CD8" s="301"/>
      <c r="CE8" s="301"/>
      <c r="CF8" s="301"/>
      <c r="CG8" s="301"/>
      <c r="CH8" s="301"/>
      <c r="CI8" s="301"/>
      <c r="CJ8" s="301"/>
      <c r="CK8" s="301"/>
      <c r="CL8" s="301"/>
      <c r="CM8" s="301"/>
      <c r="CN8" s="301"/>
      <c r="CO8" s="301"/>
      <c r="CP8" s="301"/>
      <c r="CQ8" s="620" t="s">
        <v>978</v>
      </c>
      <c r="CR8" s="620"/>
      <c r="CS8" s="620"/>
      <c r="CT8" s="620"/>
      <c r="CU8" s="620"/>
      <c r="CV8" s="620"/>
      <c r="CW8" s="620"/>
      <c r="CX8" s="620"/>
      <c r="CY8" s="621"/>
      <c r="CZ8" s="621"/>
      <c r="DA8" s="621"/>
      <c r="DB8" s="621"/>
      <c r="DC8" s="621"/>
      <c r="DD8" s="301"/>
      <c r="DE8" s="301"/>
      <c r="DF8" s="301"/>
      <c r="DG8" s="301"/>
      <c r="DH8" s="301"/>
      <c r="DI8" s="302"/>
      <c r="DJ8" s="302"/>
      <c r="DK8" s="301"/>
      <c r="DL8" s="301"/>
      <c r="DM8" s="301"/>
      <c r="DN8" s="302"/>
      <c r="DO8" s="302"/>
      <c r="DP8" s="302"/>
      <c r="DQ8" s="302"/>
      <c r="DR8" s="302"/>
      <c r="DS8" s="302"/>
      <c r="DT8" s="302"/>
      <c r="DU8" s="302"/>
      <c r="DV8" s="302"/>
      <c r="DW8" s="302"/>
      <c r="DX8" s="302"/>
      <c r="DY8" s="302"/>
      <c r="DZ8" s="302"/>
      <c r="EA8" s="302"/>
      <c r="EB8" s="302"/>
      <c r="EC8" s="302"/>
      <c r="ED8" s="302"/>
      <c r="EE8" s="302"/>
      <c r="EF8" s="302"/>
      <c r="EG8" s="302"/>
      <c r="EH8" s="302"/>
    </row>
    <row r="9" spans="5:139" s="303" customFormat="1" ht="3.75" customHeight="1">
      <c r="E9" s="304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299"/>
      <c r="CL9" s="305"/>
      <c r="CM9" s="305"/>
      <c r="CN9" s="305"/>
      <c r="CO9" s="305"/>
      <c r="CP9" s="305"/>
      <c r="CQ9" s="299"/>
      <c r="CR9" s="305"/>
      <c r="CS9" s="299"/>
      <c r="CT9" s="299"/>
      <c r="CU9" s="305"/>
      <c r="CV9" s="299"/>
      <c r="CW9" s="299"/>
      <c r="CX9" s="299"/>
      <c r="CY9" s="299"/>
      <c r="CZ9" s="299"/>
      <c r="DA9" s="299"/>
      <c r="DB9" s="299"/>
      <c r="DC9" s="299"/>
      <c r="DD9" s="305"/>
      <c r="DE9" s="305"/>
      <c r="DF9" s="305"/>
      <c r="DG9" s="305"/>
      <c r="DH9" s="305"/>
      <c r="DI9" s="305"/>
      <c r="DJ9" s="305"/>
      <c r="DK9" s="305"/>
      <c r="DL9" s="305"/>
      <c r="DM9" s="299"/>
      <c r="DN9" s="305"/>
      <c r="DO9" s="305"/>
      <c r="DP9" s="305"/>
      <c r="DQ9" s="305"/>
      <c r="DR9" s="305"/>
      <c r="DS9" s="305"/>
      <c r="DT9" s="305"/>
      <c r="DU9" s="305"/>
      <c r="DV9" s="305"/>
      <c r="DW9" s="305"/>
      <c r="DX9" s="305"/>
      <c r="DY9" s="305"/>
      <c r="DZ9" s="305"/>
      <c r="EA9" s="305"/>
      <c r="EB9" s="305"/>
      <c r="EC9" s="305"/>
      <c r="ED9" s="305"/>
      <c r="EE9" s="305"/>
      <c r="EF9" s="305"/>
      <c r="EG9" s="305"/>
      <c r="EH9" s="305"/>
      <c r="EI9" s="305"/>
    </row>
    <row r="10" spans="5:139" s="303" customFormat="1" ht="12" hidden="1" customHeight="1">
      <c r="E10" s="304"/>
      <c r="F10" s="305"/>
      <c r="G10" s="306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5"/>
      <c r="AP10" s="305"/>
      <c r="AQ10" s="305"/>
      <c r="AR10" s="305"/>
      <c r="AS10" s="305"/>
      <c r="AT10" s="305"/>
      <c r="AU10" s="305"/>
      <c r="AV10" s="305"/>
      <c r="AW10" s="305"/>
      <c r="AX10" s="305"/>
      <c r="AY10" s="305"/>
      <c r="AZ10" s="305"/>
      <c r="BA10" s="305"/>
      <c r="BB10" s="305"/>
      <c r="BC10" s="305"/>
      <c r="BD10" s="305"/>
      <c r="BE10" s="305"/>
      <c r="BF10" s="305"/>
      <c r="BG10" s="305"/>
      <c r="BH10" s="305"/>
      <c r="BI10" s="305"/>
      <c r="BJ10" s="305"/>
      <c r="BK10" s="305"/>
      <c r="BL10" s="305"/>
      <c r="BM10" s="305"/>
      <c r="BN10" s="305"/>
      <c r="BO10" s="305"/>
      <c r="BP10" s="305"/>
      <c r="BQ10" s="305"/>
      <c r="BR10" s="305"/>
      <c r="BS10" s="305"/>
      <c r="BT10" s="305"/>
      <c r="BU10" s="305"/>
      <c r="BV10" s="305"/>
      <c r="BW10" s="305"/>
      <c r="BX10" s="305"/>
      <c r="BY10" s="305"/>
      <c r="BZ10" s="305"/>
      <c r="CA10" s="305"/>
      <c r="CB10" s="305"/>
      <c r="CC10" s="305"/>
      <c r="CD10" s="305"/>
      <c r="CE10" s="305"/>
      <c r="CF10" s="305"/>
      <c r="CG10" s="305"/>
      <c r="CH10" s="305"/>
      <c r="CI10" s="305"/>
      <c r="CJ10" s="305"/>
      <c r="CK10" s="299"/>
      <c r="CL10" s="305"/>
      <c r="CM10" s="305"/>
      <c r="CN10" s="305"/>
      <c r="CO10" s="305"/>
      <c r="CP10" s="305"/>
      <c r="CQ10" s="299"/>
      <c r="CR10" s="305"/>
      <c r="CS10" s="299"/>
      <c r="CT10" s="299"/>
      <c r="CU10" s="305"/>
      <c r="CV10" s="299"/>
      <c r="CW10" s="299"/>
      <c r="CX10" s="299"/>
      <c r="CY10" s="299"/>
      <c r="CZ10" s="299"/>
      <c r="DA10" s="299"/>
      <c r="DB10" s="299"/>
      <c r="DC10" s="299"/>
      <c r="DD10" s="305"/>
      <c r="DE10" s="305"/>
      <c r="DF10" s="305"/>
      <c r="DG10" s="305"/>
      <c r="DH10" s="305"/>
      <c r="DI10" s="305"/>
      <c r="DJ10" s="305"/>
      <c r="DK10" s="305"/>
      <c r="DL10" s="305"/>
      <c r="DM10" s="299"/>
      <c r="DN10" s="305"/>
      <c r="DO10" s="305"/>
      <c r="DP10" s="305"/>
      <c r="DQ10" s="305"/>
      <c r="DR10" s="305"/>
      <c r="DS10" s="305"/>
      <c r="DT10" s="305"/>
      <c r="DU10" s="305"/>
      <c r="DV10" s="305"/>
      <c r="DW10" s="305"/>
      <c r="DX10" s="305"/>
      <c r="DY10" s="305"/>
      <c r="DZ10" s="305"/>
      <c r="EA10" s="305"/>
      <c r="EB10" s="305"/>
      <c r="EC10" s="305"/>
      <c r="ED10" s="305"/>
      <c r="EE10" s="305"/>
      <c r="EF10" s="305"/>
      <c r="EG10" s="305"/>
      <c r="EH10" s="305"/>
      <c r="EI10" s="305"/>
    </row>
    <row r="11" spans="5:139" s="303" customFormat="1" ht="12" hidden="1" customHeight="1">
      <c r="E11" s="304"/>
      <c r="F11" s="305"/>
      <c r="G11" s="306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05"/>
      <c r="CH11" s="305"/>
      <c r="CI11" s="305"/>
      <c r="CJ11" s="305"/>
      <c r="CK11" s="299"/>
      <c r="CL11" s="305"/>
      <c r="CM11" s="305"/>
      <c r="CN11" s="305"/>
      <c r="CO11" s="305"/>
      <c r="CP11" s="305"/>
      <c r="CQ11" s="299"/>
      <c r="CR11" s="305"/>
      <c r="CS11" s="299"/>
      <c r="CT11" s="299"/>
      <c r="CU11" s="305"/>
      <c r="CV11" s="299"/>
      <c r="CW11" s="299"/>
      <c r="CX11" s="299"/>
      <c r="CY11" s="299"/>
      <c r="CZ11" s="299"/>
      <c r="DA11" s="299"/>
      <c r="DB11" s="299"/>
      <c r="DC11" s="299"/>
      <c r="DD11" s="305"/>
      <c r="DE11" s="305"/>
      <c r="DF11" s="305"/>
      <c r="DG11" s="305"/>
      <c r="DH11" s="305"/>
      <c r="DI11" s="305"/>
      <c r="DJ11" s="305"/>
      <c r="DK11" s="305"/>
      <c r="DL11" s="305"/>
      <c r="DM11" s="299"/>
      <c r="DN11" s="305"/>
      <c r="DO11" s="305"/>
      <c r="DP11" s="305"/>
      <c r="DQ11" s="305"/>
      <c r="DR11" s="305"/>
      <c r="DS11" s="305"/>
      <c r="DT11" s="305"/>
      <c r="DU11" s="305"/>
      <c r="DV11" s="305"/>
      <c r="DW11" s="305"/>
      <c r="DX11" s="305"/>
      <c r="DY11" s="305"/>
      <c r="DZ11" s="305"/>
      <c r="EA11" s="305"/>
      <c r="EB11" s="305"/>
      <c r="EC11" s="305"/>
      <c r="ED11" s="305"/>
      <c r="EE11" s="305"/>
      <c r="EF11" s="305"/>
      <c r="EG11" s="305"/>
      <c r="EH11" s="305"/>
      <c r="EI11" s="305"/>
    </row>
    <row r="12" spans="5:139" s="303" customFormat="1" ht="12" hidden="1" customHeight="1">
      <c r="E12" s="304"/>
      <c r="F12" s="305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5"/>
      <c r="BY12" s="305"/>
      <c r="BZ12" s="305"/>
      <c r="CA12" s="305"/>
      <c r="CB12" s="305"/>
      <c r="CC12" s="305"/>
      <c r="CD12" s="305"/>
      <c r="CE12" s="305"/>
      <c r="CF12" s="305"/>
      <c r="CG12" s="305"/>
      <c r="CH12" s="305"/>
      <c r="CI12" s="305"/>
      <c r="CJ12" s="305"/>
      <c r="CK12" s="299"/>
      <c r="CL12" s="305"/>
      <c r="CM12" s="305"/>
      <c r="CN12" s="305"/>
      <c r="CO12" s="305"/>
      <c r="CP12" s="305"/>
      <c r="CQ12" s="299"/>
      <c r="CR12" s="305"/>
      <c r="CS12" s="299"/>
      <c r="CT12" s="299"/>
      <c r="CU12" s="305"/>
      <c r="CV12" s="299"/>
      <c r="CW12" s="299"/>
      <c r="CX12" s="299"/>
      <c r="CY12" s="299"/>
      <c r="CZ12" s="299"/>
      <c r="DA12" s="299"/>
      <c r="DB12" s="299"/>
      <c r="DC12" s="299"/>
      <c r="DD12" s="305"/>
      <c r="DE12" s="305"/>
      <c r="DF12" s="305"/>
      <c r="DG12" s="305"/>
      <c r="DH12" s="305"/>
      <c r="DI12" s="305"/>
      <c r="DJ12" s="305"/>
      <c r="DK12" s="305"/>
      <c r="DL12" s="305"/>
      <c r="DM12" s="299"/>
      <c r="DN12" s="305"/>
      <c r="DO12" s="305"/>
      <c r="DP12" s="305"/>
      <c r="DQ12" s="305"/>
      <c r="DR12" s="305"/>
      <c r="DS12" s="305"/>
      <c r="DT12" s="305"/>
      <c r="DU12" s="305"/>
      <c r="DV12" s="305"/>
      <c r="DW12" s="305"/>
      <c r="DX12" s="305"/>
      <c r="DY12" s="305"/>
      <c r="DZ12" s="305"/>
      <c r="EA12" s="305"/>
      <c r="EB12" s="305"/>
      <c r="EC12" s="305"/>
      <c r="ED12" s="305"/>
      <c r="EE12" s="305"/>
      <c r="EF12" s="305"/>
      <c r="EG12" s="305"/>
      <c r="EH12" s="305"/>
      <c r="EI12" s="305"/>
    </row>
    <row r="13" spans="5:139" s="303" customFormat="1" ht="57" customHeight="1">
      <c r="E13" s="299"/>
      <c r="F13" s="600" t="s">
        <v>71</v>
      </c>
      <c r="G13" s="601" t="s">
        <v>90</v>
      </c>
      <c r="H13" s="601" t="s">
        <v>91</v>
      </c>
      <c r="I13" s="601" t="s">
        <v>92</v>
      </c>
      <c r="J13" s="601"/>
      <c r="K13" s="601" t="s">
        <v>764</v>
      </c>
      <c r="L13" s="601" t="s">
        <v>384</v>
      </c>
      <c r="M13" s="607" t="s">
        <v>93</v>
      </c>
      <c r="N13" s="608"/>
      <c r="O13" s="598"/>
      <c r="P13" s="598"/>
      <c r="Q13" s="598"/>
      <c r="R13" s="598"/>
      <c r="S13" s="598"/>
      <c r="T13" s="598" t="s">
        <v>555</v>
      </c>
      <c r="U13" s="598"/>
      <c r="V13" s="598"/>
      <c r="W13" s="598"/>
      <c r="X13" s="610" t="s">
        <v>71</v>
      </c>
      <c r="Y13" s="608"/>
      <c r="Z13" s="601" t="s">
        <v>450</v>
      </c>
      <c r="AA13" s="601" t="s">
        <v>451</v>
      </c>
      <c r="AB13" s="601" t="s">
        <v>167</v>
      </c>
      <c r="AC13" s="601" t="s">
        <v>748</v>
      </c>
      <c r="AD13" s="601" t="s">
        <v>547</v>
      </c>
      <c r="AE13" s="601"/>
      <c r="AF13" s="601"/>
      <c r="AG13" s="601"/>
      <c r="AH13" s="601"/>
      <c r="AI13" s="602"/>
      <c r="AJ13" s="601" t="s">
        <v>551</v>
      </c>
      <c r="AK13" s="601"/>
      <c r="AL13" s="601"/>
      <c r="AM13" s="601"/>
      <c r="AN13" s="601"/>
      <c r="AO13" s="601"/>
      <c r="AP13" s="605"/>
      <c r="AQ13" s="601" t="s">
        <v>558</v>
      </c>
      <c r="AR13" s="601"/>
      <c r="AS13" s="601"/>
      <c r="AT13" s="601" t="s">
        <v>559</v>
      </c>
      <c r="AU13" s="601"/>
      <c r="AV13" s="612"/>
      <c r="AW13" s="601" t="s">
        <v>726</v>
      </c>
      <c r="AX13" s="601" t="s">
        <v>732</v>
      </c>
      <c r="AY13" s="610" t="s">
        <v>949</v>
      </c>
      <c r="AZ13" s="610" t="s">
        <v>552</v>
      </c>
      <c r="BA13" s="601"/>
      <c r="BB13" s="369" t="s">
        <v>728</v>
      </c>
      <c r="BC13" s="601"/>
      <c r="BD13" s="601" t="s">
        <v>568</v>
      </c>
      <c r="BE13" s="601"/>
      <c r="BF13" s="598" t="s">
        <v>950</v>
      </c>
      <c r="BG13" s="601"/>
      <c r="BH13" s="598" t="s">
        <v>951</v>
      </c>
      <c r="BI13" s="601"/>
      <c r="BJ13" s="601"/>
      <c r="BK13" s="601"/>
      <c r="BL13" s="601" t="s">
        <v>553</v>
      </c>
      <c r="BM13" s="601"/>
      <c r="BN13" s="601" t="s">
        <v>554</v>
      </c>
      <c r="BO13" s="601"/>
      <c r="BP13" s="601"/>
      <c r="BQ13" s="601"/>
      <c r="BR13" s="601"/>
      <c r="BS13" s="601"/>
      <c r="BT13" s="601"/>
      <c r="BU13" s="601"/>
      <c r="BV13" s="601" t="s">
        <v>546</v>
      </c>
      <c r="BW13" s="601"/>
      <c r="BX13" s="601"/>
      <c r="BY13" s="601"/>
      <c r="BZ13" s="598"/>
      <c r="CA13" s="601" t="s">
        <v>543</v>
      </c>
      <c r="CB13" s="610"/>
      <c r="CC13" s="607" t="s">
        <v>974</v>
      </c>
      <c r="CD13" s="607"/>
      <c r="CE13" s="607" t="s">
        <v>571</v>
      </c>
      <c r="CF13" s="607"/>
      <c r="CG13" s="607" t="s">
        <v>990</v>
      </c>
      <c r="CH13" s="607"/>
      <c r="CI13" s="607" t="s">
        <v>572</v>
      </c>
      <c r="CJ13" s="607" t="s">
        <v>573</v>
      </c>
      <c r="CK13" s="607"/>
      <c r="CL13" s="601"/>
      <c r="CM13" s="601"/>
      <c r="CN13" s="601"/>
      <c r="CO13" s="601"/>
      <c r="CP13" s="601"/>
      <c r="CQ13" s="618" t="s">
        <v>979</v>
      </c>
      <c r="CR13" s="601"/>
      <c r="CS13" s="618" t="s">
        <v>975</v>
      </c>
      <c r="CT13" s="618" t="s">
        <v>976</v>
      </c>
      <c r="CU13" s="601"/>
      <c r="CV13" s="416" t="s">
        <v>977</v>
      </c>
      <c r="CW13" s="416" t="s">
        <v>991</v>
      </c>
      <c r="CX13" s="416" t="s">
        <v>992</v>
      </c>
      <c r="CY13" s="416" t="s">
        <v>994</v>
      </c>
      <c r="CZ13" s="416" t="s">
        <v>984</v>
      </c>
      <c r="DA13" s="416" t="s">
        <v>988</v>
      </c>
      <c r="DB13" s="416" t="s">
        <v>989</v>
      </c>
      <c r="DC13" s="416" t="s">
        <v>985</v>
      </c>
      <c r="DD13" s="601"/>
      <c r="DE13" s="601"/>
      <c r="DF13" s="601"/>
      <c r="DG13" s="601"/>
      <c r="DH13" s="601"/>
      <c r="DI13" s="369" t="str">
        <f>"Запасы топлива прошлых периодов (до " &amp; god &amp; " года), созданных до 31.12." &amp; god-1 &amp; " включительно (ед.изм.)"</f>
        <v>Запасы топлива прошлых периодов (до 2020 года), созданных до 31.12.2019 включительно (ед.изм.)</v>
      </c>
      <c r="DJ13" s="369" t="str">
        <f>"Запасы топлива, созданные в течение " &amp; god &amp; " года (ед.изм.)"</f>
        <v>Запасы топлива, созданные в течение 2020 года (ед.изм.)</v>
      </c>
      <c r="DK13" s="607" t="str">
        <f>"Использование в течение " &amp; god &amp; " года запасов топлива, в том числе прошлых периодов (до " &amp; god &amp; " года), создаваемых (созданных) до 31.12." &amp; god &amp; " включительно (ед.изм.)"</f>
        <v>Использование в течение 2020 года запасов топлива, в том числе прошлых периодов (до 2020 года), создаваемых (созданных) до 31.12.2020 включительно (ед.изм.)</v>
      </c>
      <c r="DL13" s="607"/>
      <c r="DM13" s="607"/>
      <c r="DN13" s="608"/>
      <c r="DO13" s="616" t="s">
        <v>866</v>
      </c>
      <c r="DP13" s="610"/>
      <c r="DQ13" s="612" t="s">
        <v>867</v>
      </c>
      <c r="DR13" s="615"/>
      <c r="DS13" s="615"/>
      <c r="DT13" s="602"/>
      <c r="DU13" s="612" t="s">
        <v>868</v>
      </c>
      <c r="DV13" s="615"/>
      <c r="DW13" s="615"/>
      <c r="DX13" s="602"/>
      <c r="DY13" s="612" t="s">
        <v>882</v>
      </c>
      <c r="DZ13" s="615"/>
      <c r="EA13" s="615"/>
      <c r="EB13" s="602"/>
      <c r="EC13" s="598"/>
      <c r="ED13" s="598"/>
      <c r="EE13" s="598"/>
      <c r="EF13" s="321"/>
      <c r="EG13" s="321"/>
      <c r="EH13" s="321"/>
      <c r="EI13" s="613" t="s">
        <v>544</v>
      </c>
    </row>
    <row r="14" spans="5:139" s="303" customFormat="1" ht="15" customHeight="1">
      <c r="E14" s="299"/>
      <c r="F14" s="600"/>
      <c r="G14" s="601"/>
      <c r="H14" s="601"/>
      <c r="I14" s="601"/>
      <c r="J14" s="601"/>
      <c r="K14" s="601"/>
      <c r="L14" s="601"/>
      <c r="M14" s="607"/>
      <c r="N14" s="609"/>
      <c r="O14" s="599"/>
      <c r="P14" s="599"/>
      <c r="Q14" s="599"/>
      <c r="R14" s="599"/>
      <c r="S14" s="599"/>
      <c r="T14" s="599"/>
      <c r="U14" s="599"/>
      <c r="V14" s="599"/>
      <c r="W14" s="599"/>
      <c r="X14" s="611"/>
      <c r="Y14" s="609"/>
      <c r="Z14" s="601"/>
      <c r="AA14" s="601"/>
      <c r="AB14" s="601"/>
      <c r="AC14" s="601"/>
      <c r="AD14" s="297" t="s">
        <v>548</v>
      </c>
      <c r="AE14" s="297" t="s">
        <v>90</v>
      </c>
      <c r="AF14" s="297" t="s">
        <v>91</v>
      </c>
      <c r="AG14" s="297" t="s">
        <v>995</v>
      </c>
      <c r="AH14" s="297" t="s">
        <v>549</v>
      </c>
      <c r="AI14" s="603"/>
      <c r="AJ14" s="297" t="s">
        <v>548</v>
      </c>
      <c r="AK14" s="297" t="s">
        <v>90</v>
      </c>
      <c r="AL14" s="297" t="s">
        <v>91</v>
      </c>
      <c r="AM14" s="297" t="s">
        <v>995</v>
      </c>
      <c r="AN14" s="297" t="s">
        <v>549</v>
      </c>
      <c r="AO14" s="604"/>
      <c r="AP14" s="606"/>
      <c r="AQ14" s="297" t="s">
        <v>556</v>
      </c>
      <c r="AR14" s="297" t="s">
        <v>557</v>
      </c>
      <c r="AS14" s="297" t="s">
        <v>725</v>
      </c>
      <c r="AT14" s="297" t="s">
        <v>556</v>
      </c>
      <c r="AU14" s="297" t="s">
        <v>557</v>
      </c>
      <c r="AV14" s="370" t="s">
        <v>725</v>
      </c>
      <c r="AW14" s="601"/>
      <c r="AX14" s="601"/>
      <c r="AY14" s="611"/>
      <c r="AZ14" s="611"/>
      <c r="BA14" s="601"/>
      <c r="BB14" s="370" t="s">
        <v>725</v>
      </c>
      <c r="BC14" s="601"/>
      <c r="BD14" s="601"/>
      <c r="BE14" s="601"/>
      <c r="BF14" s="599"/>
      <c r="BG14" s="601"/>
      <c r="BH14" s="599"/>
      <c r="BI14" s="601"/>
      <c r="BJ14" s="601"/>
      <c r="BK14" s="601"/>
      <c r="BL14" s="601"/>
      <c r="BM14" s="601"/>
      <c r="BN14" s="601"/>
      <c r="BO14" s="601"/>
      <c r="BP14" s="601"/>
      <c r="BQ14" s="601"/>
      <c r="BR14" s="601"/>
      <c r="BS14" s="601"/>
      <c r="BT14" s="601"/>
      <c r="BU14" s="601"/>
      <c r="BV14" s="601"/>
      <c r="BW14" s="601"/>
      <c r="BX14" s="604"/>
      <c r="BY14" s="601"/>
      <c r="BZ14" s="599"/>
      <c r="CA14" s="601"/>
      <c r="CB14" s="611"/>
      <c r="CC14" s="274" t="s">
        <v>69</v>
      </c>
      <c r="CD14" s="274" t="s">
        <v>70</v>
      </c>
      <c r="CE14" s="274" t="s">
        <v>69</v>
      </c>
      <c r="CF14" s="274" t="s">
        <v>70</v>
      </c>
      <c r="CG14" s="274" t="s">
        <v>69</v>
      </c>
      <c r="CH14" s="274" t="s">
        <v>70</v>
      </c>
      <c r="CI14" s="607"/>
      <c r="CJ14" s="274" t="s">
        <v>69</v>
      </c>
      <c r="CK14" s="274" t="s">
        <v>70</v>
      </c>
      <c r="CL14" s="601"/>
      <c r="CM14" s="601"/>
      <c r="CN14" s="601"/>
      <c r="CO14" s="601"/>
      <c r="CP14" s="601"/>
      <c r="CQ14" s="619"/>
      <c r="CR14" s="601"/>
      <c r="CS14" s="619"/>
      <c r="CT14" s="619"/>
      <c r="CU14" s="601"/>
      <c r="CV14" s="274" t="s">
        <v>69</v>
      </c>
      <c r="CW14" s="274" t="s">
        <v>982</v>
      </c>
      <c r="CX14" s="274" t="s">
        <v>983</v>
      </c>
      <c r="CY14" s="274" t="s">
        <v>993</v>
      </c>
      <c r="CZ14" s="274" t="s">
        <v>981</v>
      </c>
      <c r="DA14" s="274" t="s">
        <v>987</v>
      </c>
      <c r="DB14" s="274" t="s">
        <v>986</v>
      </c>
      <c r="DC14" s="274" t="s">
        <v>980</v>
      </c>
      <c r="DD14" s="601"/>
      <c r="DE14" s="601"/>
      <c r="DF14" s="601"/>
      <c r="DG14" s="601"/>
      <c r="DH14" s="601"/>
      <c r="DI14" s="274" t="s">
        <v>743</v>
      </c>
      <c r="DJ14" s="274" t="s">
        <v>743</v>
      </c>
      <c r="DK14" s="274" t="s">
        <v>743</v>
      </c>
      <c r="DL14" s="274" t="s">
        <v>740</v>
      </c>
      <c r="DM14" s="274" t="s">
        <v>741</v>
      </c>
      <c r="DN14" s="609"/>
      <c r="DO14" s="617"/>
      <c r="DP14" s="611"/>
      <c r="DQ14" s="297" t="s">
        <v>749</v>
      </c>
      <c r="DR14" s="297" t="s">
        <v>750</v>
      </c>
      <c r="DS14" s="297" t="s">
        <v>751</v>
      </c>
      <c r="DT14" s="297" t="s">
        <v>752</v>
      </c>
      <c r="DU14" s="297" t="s">
        <v>749</v>
      </c>
      <c r="DV14" s="297" t="s">
        <v>750</v>
      </c>
      <c r="DW14" s="297" t="s">
        <v>751</v>
      </c>
      <c r="DX14" s="297" t="s">
        <v>752</v>
      </c>
      <c r="DY14" s="297" t="s">
        <v>749</v>
      </c>
      <c r="DZ14" s="297" t="s">
        <v>750</v>
      </c>
      <c r="EA14" s="297" t="s">
        <v>751</v>
      </c>
      <c r="EB14" s="297" t="s">
        <v>752</v>
      </c>
      <c r="EC14" s="599"/>
      <c r="ED14" s="599"/>
      <c r="EE14" s="599"/>
      <c r="EF14" s="322"/>
      <c r="EG14" s="322"/>
      <c r="EH14" s="322"/>
      <c r="EI14" s="614"/>
    </row>
    <row r="15" spans="5:139" customFormat="1" ht="12" customHeight="1"/>
    <row r="16" spans="5:139" s="296" customFormat="1" ht="0.75" customHeight="1">
      <c r="E16" s="308"/>
      <c r="F16" s="309">
        <v>0</v>
      </c>
      <c r="G16" s="310"/>
      <c r="H16" s="310"/>
      <c r="I16" s="310"/>
      <c r="J16" s="311"/>
      <c r="K16" s="310"/>
      <c r="L16" s="310"/>
      <c r="M16" s="310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1"/>
      <c r="AJ16" s="312"/>
      <c r="AK16" s="312"/>
      <c r="AL16" s="312"/>
      <c r="AM16" s="312"/>
      <c r="AN16" s="312"/>
      <c r="AO16" s="311"/>
      <c r="AP16" s="311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1"/>
      <c r="BB16" s="312"/>
      <c r="BC16" s="311"/>
      <c r="BD16" s="312"/>
      <c r="BE16" s="311"/>
      <c r="BF16" s="312"/>
      <c r="BG16" s="311"/>
      <c r="BH16" s="312"/>
      <c r="BI16" s="311"/>
      <c r="BJ16" s="311"/>
      <c r="BK16" s="311"/>
      <c r="BL16" s="312"/>
      <c r="BM16" s="311"/>
      <c r="BN16" s="312"/>
      <c r="BO16" s="311"/>
      <c r="BP16" s="311"/>
      <c r="BQ16" s="311"/>
      <c r="BR16" s="311"/>
      <c r="BS16" s="311"/>
      <c r="BT16" s="311"/>
      <c r="BU16" s="311"/>
      <c r="BV16" s="312"/>
      <c r="BW16" s="311"/>
      <c r="BX16" s="311"/>
      <c r="BY16" s="311"/>
      <c r="BZ16" s="311"/>
      <c r="CA16" s="312"/>
      <c r="CB16" s="311"/>
      <c r="CC16" s="312"/>
      <c r="CD16" s="312"/>
      <c r="CE16" s="312"/>
      <c r="CF16" s="312"/>
      <c r="CG16" s="312"/>
      <c r="CH16" s="312"/>
      <c r="CI16" s="312"/>
      <c r="CJ16" s="312"/>
      <c r="CK16" s="312"/>
      <c r="CL16" s="311"/>
      <c r="CM16" s="311"/>
      <c r="CN16" s="311"/>
      <c r="CO16" s="311"/>
      <c r="CP16" s="311"/>
      <c r="CQ16" s="312"/>
      <c r="CR16" s="311"/>
      <c r="CS16" s="312"/>
      <c r="CT16" s="312"/>
      <c r="CU16" s="311"/>
      <c r="CV16" s="312"/>
      <c r="CW16" s="312"/>
      <c r="CX16" s="312"/>
      <c r="CY16" s="312"/>
      <c r="CZ16" s="312"/>
      <c r="DA16" s="312"/>
      <c r="DB16" s="312"/>
      <c r="DC16" s="312"/>
      <c r="DD16" s="311"/>
      <c r="DE16" s="311"/>
      <c r="DF16" s="311"/>
      <c r="DG16" s="311"/>
      <c r="DH16" s="311"/>
      <c r="DI16" s="312"/>
      <c r="DJ16" s="312"/>
      <c r="DK16" s="312"/>
      <c r="DL16" s="312"/>
      <c r="DM16" s="312"/>
      <c r="DN16" s="311"/>
      <c r="DO16" s="311"/>
      <c r="DP16" s="311"/>
      <c r="DQ16" s="311"/>
      <c r="DR16" s="311"/>
      <c r="DS16" s="311"/>
      <c r="DT16" s="311"/>
      <c r="DU16" s="311"/>
      <c r="DV16" s="311"/>
      <c r="DW16" s="311"/>
      <c r="DX16" s="311"/>
      <c r="DY16" s="311"/>
      <c r="DZ16" s="311"/>
      <c r="EA16" s="311"/>
      <c r="EB16" s="311"/>
      <c r="EC16" s="311"/>
      <c r="ED16" s="311"/>
      <c r="EE16" s="311"/>
      <c r="EF16" s="311"/>
      <c r="EG16" s="311"/>
      <c r="EH16" s="311"/>
      <c r="EI16" s="312"/>
    </row>
    <row r="17" spans="6:140" ht="12" customHeight="1">
      <c r="F17" s="318"/>
      <c r="G17" s="320" t="s">
        <v>101</v>
      </c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4"/>
      <c r="BG17" s="314"/>
      <c r="BH17" s="314"/>
      <c r="BI17" s="314"/>
      <c r="BJ17" s="314"/>
      <c r="BK17" s="314"/>
      <c r="BL17" s="314"/>
      <c r="BM17" s="314"/>
      <c r="BN17" s="314"/>
      <c r="BO17" s="314"/>
      <c r="BP17" s="314"/>
      <c r="BQ17" s="314"/>
      <c r="BR17" s="314"/>
      <c r="BS17" s="314"/>
      <c r="BT17" s="314"/>
      <c r="BU17" s="314"/>
      <c r="BV17" s="314"/>
      <c r="BW17" s="314"/>
      <c r="BX17" s="314"/>
      <c r="BY17" s="314"/>
      <c r="BZ17" s="314"/>
      <c r="CA17" s="314"/>
      <c r="CB17" s="314"/>
      <c r="CC17" s="314"/>
      <c r="CD17" s="314"/>
      <c r="CE17" s="314"/>
      <c r="CF17" s="314"/>
      <c r="CG17" s="314"/>
      <c r="CH17" s="314"/>
      <c r="CI17" s="314"/>
      <c r="CJ17" s="314"/>
      <c r="CK17" s="314"/>
      <c r="CL17" s="314"/>
      <c r="CM17" s="314"/>
      <c r="CN17" s="314"/>
      <c r="CO17" s="314"/>
      <c r="CP17" s="314"/>
      <c r="CQ17" s="314"/>
      <c r="CR17" s="314"/>
      <c r="CS17" s="314"/>
      <c r="CT17" s="314"/>
      <c r="CU17" s="314"/>
      <c r="CV17" s="314"/>
      <c r="CW17" s="314"/>
      <c r="CX17" s="314"/>
      <c r="CY17" s="314"/>
      <c r="CZ17" s="314"/>
      <c r="DA17" s="314"/>
      <c r="DB17" s="314"/>
      <c r="DC17" s="314"/>
      <c r="DD17" s="314"/>
      <c r="DE17" s="314"/>
      <c r="DF17" s="314"/>
      <c r="DG17" s="314"/>
      <c r="DH17" s="314"/>
      <c r="DI17" s="314"/>
      <c r="DJ17" s="314"/>
      <c r="DK17" s="314"/>
      <c r="DL17" s="314"/>
      <c r="DM17" s="314"/>
      <c r="DN17" s="314"/>
      <c r="DO17" s="314"/>
      <c r="DP17" s="314"/>
      <c r="DQ17" s="314"/>
      <c r="DR17" s="314"/>
      <c r="DS17" s="314"/>
      <c r="DT17" s="314"/>
      <c r="DU17" s="314"/>
      <c r="DV17" s="314"/>
      <c r="DW17" s="314"/>
      <c r="DX17" s="314"/>
      <c r="DY17" s="314"/>
      <c r="DZ17" s="314"/>
      <c r="EA17" s="314"/>
      <c r="EB17" s="314"/>
      <c r="EC17" s="314"/>
      <c r="ED17" s="314"/>
      <c r="EE17" s="314"/>
      <c r="EF17" s="314"/>
      <c r="EG17" s="314"/>
      <c r="EH17" s="314"/>
      <c r="EI17" s="316"/>
    </row>
    <row r="18" spans="6:140" ht="12" customHeight="1"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19"/>
      <c r="BA18" s="319"/>
      <c r="BB18" s="319"/>
      <c r="BC18" s="319"/>
      <c r="BD18" s="319"/>
      <c r="BE18" s="319"/>
      <c r="BF18" s="319"/>
      <c r="BG18" s="319"/>
      <c r="BH18" s="319"/>
      <c r="BI18" s="319"/>
      <c r="BJ18" s="319"/>
      <c r="BK18" s="319"/>
      <c r="BL18" s="319"/>
      <c r="BM18" s="319"/>
      <c r="BN18" s="319"/>
      <c r="BO18" s="319"/>
      <c r="BP18" s="319"/>
      <c r="BQ18" s="319"/>
      <c r="BR18" s="319"/>
      <c r="BS18" s="319"/>
      <c r="BT18" s="319"/>
      <c r="BU18" s="319"/>
      <c r="BV18" s="319"/>
      <c r="BW18" s="319"/>
      <c r="BX18" s="319"/>
      <c r="BY18" s="319"/>
      <c r="BZ18" s="319"/>
      <c r="CA18" s="319"/>
      <c r="CB18" s="319"/>
      <c r="CC18" s="319"/>
      <c r="CD18" s="319"/>
      <c r="CE18" s="319"/>
      <c r="CF18" s="319"/>
      <c r="CG18" s="319"/>
      <c r="CH18" s="319"/>
      <c r="CI18" s="319"/>
      <c r="CJ18" s="319"/>
      <c r="CK18" s="319"/>
      <c r="CL18" s="319"/>
      <c r="CM18" s="319"/>
      <c r="CN18" s="319"/>
      <c r="CO18" s="319"/>
      <c r="CP18" s="319"/>
      <c r="CQ18" s="319"/>
      <c r="CR18" s="319"/>
      <c r="CS18" s="319"/>
      <c r="CT18" s="319"/>
      <c r="CU18" s="319"/>
      <c r="CV18" s="319"/>
      <c r="CW18" s="319"/>
      <c r="CX18" s="319"/>
      <c r="CY18" s="319"/>
      <c r="CZ18" s="319"/>
      <c r="DA18" s="319"/>
      <c r="DB18" s="319"/>
      <c r="DC18" s="319"/>
      <c r="DD18" s="319"/>
      <c r="DE18" s="319"/>
      <c r="DF18" s="319"/>
      <c r="DG18" s="319"/>
      <c r="DH18" s="319"/>
      <c r="DI18" s="319"/>
      <c r="DJ18" s="319"/>
      <c r="DK18" s="319"/>
      <c r="DL18" s="319"/>
      <c r="DM18" s="319"/>
      <c r="DN18" s="319"/>
      <c r="DO18" s="319"/>
      <c r="DP18" s="319"/>
      <c r="DQ18" s="319"/>
      <c r="DR18" s="319"/>
      <c r="DS18" s="319"/>
      <c r="DT18" s="319"/>
      <c r="DU18" s="319"/>
      <c r="DV18" s="319"/>
      <c r="DW18" s="319"/>
      <c r="DX18" s="319"/>
      <c r="DY18" s="319"/>
      <c r="DZ18" s="319"/>
      <c r="EA18" s="319"/>
      <c r="EB18" s="319"/>
      <c r="EC18" s="319"/>
      <c r="ED18" s="319"/>
      <c r="EE18" s="319"/>
      <c r="EF18" s="319"/>
      <c r="EG18" s="319"/>
      <c r="EH18" s="319"/>
      <c r="EI18" s="319"/>
    </row>
    <row r="19" spans="6:140"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19"/>
      <c r="BA19" s="319"/>
      <c r="BB19" s="319"/>
      <c r="BC19" s="319"/>
      <c r="BD19" s="319"/>
      <c r="BE19" s="319"/>
      <c r="BF19" s="319"/>
      <c r="BG19" s="319"/>
      <c r="BH19" s="319"/>
      <c r="BI19" s="319"/>
      <c r="BJ19" s="319"/>
      <c r="BK19" s="319"/>
      <c r="BL19" s="319"/>
      <c r="BM19" s="319"/>
      <c r="BN19" s="319"/>
      <c r="BO19" s="319"/>
      <c r="BP19" s="319"/>
      <c r="BQ19" s="319"/>
      <c r="BR19" s="319"/>
      <c r="BS19" s="319"/>
      <c r="BT19" s="319"/>
      <c r="BU19" s="319"/>
      <c r="BV19" s="319"/>
      <c r="BW19" s="319"/>
      <c r="BX19" s="319"/>
      <c r="BY19" s="319"/>
      <c r="BZ19" s="319"/>
      <c r="CA19" s="319"/>
      <c r="CB19" s="319"/>
      <c r="CC19" s="319"/>
      <c r="CD19" s="319"/>
      <c r="CE19" s="295"/>
      <c r="CF19" s="295"/>
      <c r="CG19" s="295"/>
      <c r="CH19" s="319"/>
      <c r="CI19" s="319"/>
      <c r="CJ19" s="319"/>
      <c r="CK19" s="319"/>
      <c r="CL19" s="319"/>
      <c r="CM19" s="319"/>
      <c r="CN19" s="319"/>
      <c r="CO19" s="319"/>
      <c r="CP19" s="319"/>
      <c r="CQ19" s="319"/>
      <c r="CR19" s="319"/>
      <c r="CS19" s="319"/>
      <c r="CT19" s="319"/>
      <c r="CU19" s="319"/>
      <c r="CV19" s="319"/>
      <c r="CW19" s="319"/>
      <c r="CX19" s="319"/>
      <c r="CY19" s="319"/>
      <c r="CZ19" s="319"/>
      <c r="DA19" s="319"/>
      <c r="DB19" s="319"/>
      <c r="DC19" s="319"/>
      <c r="DD19" s="319"/>
      <c r="DE19" s="319"/>
      <c r="DF19" s="319"/>
      <c r="DG19" s="319"/>
      <c r="DH19" s="319"/>
      <c r="DI19" s="319"/>
      <c r="DJ19" s="319"/>
      <c r="DK19" s="319"/>
      <c r="DL19" s="319"/>
      <c r="DM19" s="319"/>
      <c r="DN19" s="319"/>
      <c r="DO19" s="319"/>
      <c r="DP19" s="319"/>
      <c r="DQ19" s="319"/>
      <c r="DR19" s="319"/>
      <c r="DS19" s="319"/>
      <c r="DT19" s="319"/>
      <c r="DU19" s="319"/>
      <c r="DV19" s="319"/>
      <c r="DW19" s="319"/>
      <c r="DX19" s="319"/>
      <c r="DY19" s="319"/>
      <c r="DZ19" s="319"/>
      <c r="EA19" s="319"/>
      <c r="EB19" s="319"/>
      <c r="EC19" s="319"/>
      <c r="ED19" s="319"/>
      <c r="EE19" s="319"/>
      <c r="EF19" s="319"/>
      <c r="EG19" s="319"/>
      <c r="EH19" s="319"/>
      <c r="EI19" s="319"/>
      <c r="EJ19" s="319"/>
    </row>
  </sheetData>
  <sheetProtection password="8906" sheet="1" objects="1" scenarios="1" formatColumns="0" formatRows="0"/>
  <dataConsolidate/>
  <mergeCells count="93">
    <mergeCell ref="CQ8:DC8"/>
    <mergeCell ref="DF13:DF14"/>
    <mergeCell ref="DG13:DG14"/>
    <mergeCell ref="DH13:DH14"/>
    <mergeCell ref="CR13:CR14"/>
    <mergeCell ref="CS13:CS14"/>
    <mergeCell ref="CT13:CT14"/>
    <mergeCell ref="CU13:CU14"/>
    <mergeCell ref="DP13:DP14"/>
    <mergeCell ref="DN13:DN14"/>
    <mergeCell ref="DO13:DO14"/>
    <mergeCell ref="CG13:CH13"/>
    <mergeCell ref="CI13:CI14"/>
    <mergeCell ref="DK13:DM13"/>
    <mergeCell ref="CJ13:CK13"/>
    <mergeCell ref="DD13:DD14"/>
    <mergeCell ref="DE13:DE14"/>
    <mergeCell ref="CL13:CL14"/>
    <mergeCell ref="CM13:CM14"/>
    <mergeCell ref="CN13:CN14"/>
    <mergeCell ref="CO13:CO14"/>
    <mergeCell ref="CP13:CP14"/>
    <mergeCell ref="CQ13:CQ14"/>
    <mergeCell ref="EI13:EI14"/>
    <mergeCell ref="EE13:EE14"/>
    <mergeCell ref="EC13:EC14"/>
    <mergeCell ref="ED13:ED14"/>
    <mergeCell ref="DQ13:DT13"/>
    <mergeCell ref="DY13:EB13"/>
    <mergeCell ref="DU13:DX13"/>
    <mergeCell ref="BI13:BI14"/>
    <mergeCell ref="AZ13:AZ14"/>
    <mergeCell ref="BA13:BA14"/>
    <mergeCell ref="BS13:BS14"/>
    <mergeCell ref="BG13:BG14"/>
    <mergeCell ref="BK13:BK14"/>
    <mergeCell ref="BP13:BP14"/>
    <mergeCell ref="BL13:BL14"/>
    <mergeCell ref="BM13:BM14"/>
    <mergeCell ref="BN13:BN14"/>
    <mergeCell ref="BO13:BO14"/>
    <mergeCell ref="BF13:BF14"/>
    <mergeCell ref="BH13:BH14"/>
    <mergeCell ref="BD13:BD14"/>
    <mergeCell ref="BE13:BE14"/>
    <mergeCell ref="CC13:CD13"/>
    <mergeCell ref="CE13:CF13"/>
    <mergeCell ref="BX13:BX14"/>
    <mergeCell ref="BY13:BY14"/>
    <mergeCell ref="BJ13:BJ14"/>
    <mergeCell ref="BZ13:BZ14"/>
    <mergeCell ref="CA13:CA14"/>
    <mergeCell ref="BW13:BW14"/>
    <mergeCell ref="BQ13:BQ14"/>
    <mergeCell ref="BR13:BR14"/>
    <mergeCell ref="BU13:BU14"/>
    <mergeCell ref="CB13:CB14"/>
    <mergeCell ref="BV13:BV14"/>
    <mergeCell ref="BT13:BT14"/>
    <mergeCell ref="AD13:AH13"/>
    <mergeCell ref="AJ13:AN13"/>
    <mergeCell ref="AQ13:AS13"/>
    <mergeCell ref="AY13:AY14"/>
    <mergeCell ref="BC13:BC14"/>
    <mergeCell ref="AW13:AW14"/>
    <mergeCell ref="AT13:AV13"/>
    <mergeCell ref="AX13:AX14"/>
    <mergeCell ref="K13:K14"/>
    <mergeCell ref="AC13:AC14"/>
    <mergeCell ref="AI13:AI14"/>
    <mergeCell ref="AO13:AO14"/>
    <mergeCell ref="AP13:AP14"/>
    <mergeCell ref="Q13:Q14"/>
    <mergeCell ref="AA13:AA14"/>
    <mergeCell ref="AB13:AB14"/>
    <mergeCell ref="L13:L14"/>
    <mergeCell ref="M13:M14"/>
    <mergeCell ref="N13:N14"/>
    <mergeCell ref="O13:O14"/>
    <mergeCell ref="P13:P14"/>
    <mergeCell ref="X13:Y14"/>
    <mergeCell ref="Z13:Z14"/>
    <mergeCell ref="R13:R14"/>
    <mergeCell ref="F13:F14"/>
    <mergeCell ref="G13:G14"/>
    <mergeCell ref="H13:H14"/>
    <mergeCell ref="I13:I14"/>
    <mergeCell ref="J13:J14"/>
    <mergeCell ref="S13:S14"/>
    <mergeCell ref="T13:T14"/>
    <mergeCell ref="U13:U14"/>
    <mergeCell ref="V13:V14"/>
    <mergeCell ref="W13:W14"/>
  </mergeCells>
  <hyperlinks>
    <hyperlink ref="G17" location="'Поставки топлива'!A1" tooltip="Добавить" display="Добавить"/>
  </hyperlink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VOD">
    <tabColor rgb="FF0070C0"/>
  </sheetPr>
  <dimension ref="A1:U33"/>
  <sheetViews>
    <sheetView showGridLines="0" topLeftCell="A2" zoomScaleNormal="100" workbookViewId="0"/>
  </sheetViews>
  <sheetFormatPr defaultRowHeight="12" customHeight="1"/>
  <cols>
    <col min="1" max="1" width="4.7109375" style="52" customWidth="1"/>
    <col min="2" max="2" width="50.7109375" style="52" customWidth="1"/>
    <col min="3" max="3" width="15.7109375" style="52" customWidth="1"/>
    <col min="4" max="7" width="15.7109375" style="67" customWidth="1"/>
    <col min="8" max="8" width="21" style="67" customWidth="1"/>
    <col min="9" max="9" width="8.7109375" style="67" customWidth="1"/>
    <col min="10" max="10" width="12.7109375" style="67" customWidth="1"/>
    <col min="11" max="11" width="9.7109375" style="67" customWidth="1"/>
    <col min="12" max="12" width="30.7109375" style="67" customWidth="1"/>
    <col min="13" max="13" width="15.7109375" style="67" customWidth="1"/>
    <col min="14" max="14" width="25.7109375" style="67" customWidth="1"/>
    <col min="15" max="15" width="35.7109375" style="67" customWidth="1"/>
    <col min="16" max="16" width="15.7109375" style="67" customWidth="1"/>
    <col min="17" max="17" width="2.7109375" style="74" customWidth="1"/>
    <col min="18" max="18" width="15.28515625" style="54" customWidth="1"/>
    <col min="19" max="19" width="9.140625" style="54"/>
    <col min="20" max="21" width="9.140625" style="66"/>
    <col min="22" max="16384" width="9.140625" style="67"/>
  </cols>
  <sheetData>
    <row r="1" spans="1:21" s="52" customFormat="1" ht="18" hidden="1" customHeight="1">
      <c r="A1" s="51"/>
      <c r="B1" s="51"/>
      <c r="C1" s="51"/>
      <c r="Q1" s="53"/>
      <c r="R1" s="54"/>
      <c r="S1" s="54"/>
      <c r="T1" s="54"/>
      <c r="U1" s="54"/>
    </row>
    <row r="2" spans="1:21" s="2" customFormat="1" ht="14.25" customHeight="1">
      <c r="A2" s="22"/>
      <c r="B2" s="55"/>
      <c r="C2" s="30"/>
      <c r="G2" s="76" t="str">
        <f>version</f>
        <v>Версия 1.0.1</v>
      </c>
      <c r="H2" s="20"/>
    </row>
    <row r="3" spans="1:21" s="59" customFormat="1" ht="3" customHeight="1">
      <c r="A3" s="56"/>
      <c r="B3" s="57"/>
      <c r="C3" s="58"/>
      <c r="F3" s="624"/>
      <c r="G3" s="624"/>
      <c r="H3" s="60"/>
    </row>
    <row r="4" spans="1:21" s="62" customFormat="1" ht="18" customHeight="1">
      <c r="A4" s="61"/>
      <c r="B4" s="449" t="s">
        <v>460</v>
      </c>
      <c r="C4" s="450"/>
      <c r="D4" s="450"/>
      <c r="E4" s="450"/>
      <c r="F4" s="450"/>
      <c r="G4" s="451"/>
      <c r="H4" s="224" t="s">
        <v>724</v>
      </c>
    </row>
    <row r="5" spans="1:21" s="199" customFormat="1" ht="5.25" customHeight="1">
      <c r="A5" s="197"/>
      <c r="B5" s="193"/>
      <c r="C5" s="198"/>
      <c r="D5" s="201"/>
      <c r="E5" s="201"/>
      <c r="F5" s="201"/>
      <c r="G5" s="201"/>
      <c r="H5" s="200"/>
    </row>
    <row r="6" spans="1:21" s="231" customFormat="1" ht="18" customHeight="1">
      <c r="A6" s="225"/>
      <c r="B6" s="622" t="str">
        <f>IF(TOPL_TEMPLATE_MODE="","",TOPL_TEMPLATE_MODE)</f>
        <v>Отчёт заполняется от организации (организаций)</v>
      </c>
      <c r="C6" s="622"/>
      <c r="D6" s="622"/>
      <c r="E6" s="622"/>
      <c r="F6" s="622"/>
      <c r="G6" s="622"/>
      <c r="H6" s="226"/>
      <c r="I6" s="226"/>
      <c r="J6" s="226"/>
      <c r="K6" s="226"/>
      <c r="L6" s="226"/>
      <c r="M6" s="226"/>
      <c r="N6" s="227"/>
      <c r="O6" s="227"/>
      <c r="P6" s="227"/>
      <c r="Q6" s="228"/>
      <c r="R6" s="229"/>
      <c r="S6" s="229"/>
      <c r="T6" s="230"/>
      <c r="U6" s="230"/>
    </row>
    <row r="7" spans="1:21" s="231" customFormat="1" ht="6" customHeight="1">
      <c r="A7" s="225"/>
      <c r="B7" s="232"/>
      <c r="C7" s="233"/>
      <c r="D7" s="233"/>
      <c r="E7" s="233"/>
      <c r="F7" s="233"/>
      <c r="G7" s="233"/>
      <c r="H7" s="226"/>
      <c r="I7" s="226"/>
      <c r="J7" s="226"/>
      <c r="K7" s="226"/>
      <c r="L7" s="226"/>
      <c r="M7" s="226"/>
      <c r="N7" s="227"/>
      <c r="O7" s="227"/>
      <c r="P7" s="227"/>
      <c r="Q7" s="228"/>
      <c r="R7" s="229"/>
      <c r="S7" s="229"/>
      <c r="T7" s="230"/>
      <c r="U7" s="230"/>
    </row>
    <row r="8" spans="1:21" ht="42" customHeight="1">
      <c r="A8" s="51"/>
      <c r="B8" s="223" t="str">
        <f>"Укажите, путь до папки в которой размещены отчёты с кодом " &amp; GetTemplateCode()</f>
        <v>Укажите, путь до папки в которой размещены отчёты с кодом WARM.TOPL.Q2.2020</v>
      </c>
      <c r="C8" s="625"/>
      <c r="D8" s="625"/>
      <c r="E8" s="625"/>
      <c r="F8" s="625"/>
      <c r="G8" s="625"/>
      <c r="H8" s="63"/>
      <c r="I8" s="63"/>
      <c r="J8" s="63"/>
      <c r="K8" s="63"/>
      <c r="L8" s="63"/>
      <c r="M8" s="63"/>
      <c r="N8" s="69"/>
      <c r="O8" s="69"/>
      <c r="P8" s="69"/>
      <c r="Q8" s="65"/>
    </row>
    <row r="9" spans="1:21" ht="15" customHeight="1">
      <c r="B9" s="70"/>
      <c r="C9" s="71"/>
      <c r="D9" s="41"/>
      <c r="E9" s="41"/>
      <c r="G9" s="72"/>
      <c r="H9" s="72"/>
      <c r="I9" s="72"/>
      <c r="J9" s="72"/>
      <c r="K9" s="72"/>
      <c r="L9" s="72"/>
      <c r="M9" s="72"/>
      <c r="N9" s="72"/>
      <c r="O9" s="72"/>
      <c r="P9" s="64"/>
      <c r="Q9" s="73"/>
    </row>
    <row r="10" spans="1:21" ht="42" customHeight="1">
      <c r="B10" s="68" t="s">
        <v>297</v>
      </c>
      <c r="C10" s="625"/>
      <c r="D10" s="625"/>
      <c r="E10" s="625"/>
      <c r="F10" s="625"/>
      <c r="G10" s="62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1" ht="11.25">
      <c r="C11" s="71"/>
      <c r="D11" s="41"/>
      <c r="E11" s="41"/>
      <c r="G11" s="39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1" ht="11.25">
      <c r="C12" s="71"/>
      <c r="D12" s="41"/>
      <c r="E12" s="41"/>
      <c r="G12" s="3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21" ht="12.75">
      <c r="B13" s="626" t="s">
        <v>298</v>
      </c>
      <c r="C13" s="626"/>
      <c r="D13" s="626"/>
      <c r="E13" s="626"/>
      <c r="F13" s="626"/>
      <c r="G13" s="62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1" ht="12.75">
      <c r="B14" s="627"/>
      <c r="C14" s="627"/>
      <c r="D14" s="627"/>
      <c r="E14" s="627"/>
      <c r="F14" s="627"/>
      <c r="G14" s="627"/>
      <c r="H14" s="41"/>
      <c r="I14" s="41"/>
      <c r="J14" s="41"/>
      <c r="K14" s="41"/>
      <c r="L14" s="41"/>
      <c r="M14" s="41"/>
      <c r="N14" s="41"/>
      <c r="O14" s="41"/>
      <c r="P14" s="41"/>
      <c r="Q14" s="65"/>
    </row>
    <row r="15" spans="1:21" ht="12.75" customHeight="1">
      <c r="B15" s="623" t="s">
        <v>461</v>
      </c>
      <c r="C15" s="623"/>
      <c r="D15" s="623"/>
      <c r="E15" s="623"/>
      <c r="F15" s="623"/>
      <c r="G15" s="623"/>
    </row>
    <row r="16" spans="1:21" ht="27" customHeight="1">
      <c r="B16" s="623" t="s">
        <v>462</v>
      </c>
      <c r="C16" s="623"/>
      <c r="D16" s="623"/>
      <c r="E16" s="623"/>
      <c r="F16" s="623"/>
      <c r="G16" s="623"/>
      <c r="J16" s="67" t="s">
        <v>301</v>
      </c>
    </row>
    <row r="17" spans="2:7" ht="12.75">
      <c r="B17" s="623" t="s">
        <v>457</v>
      </c>
      <c r="C17" s="623"/>
      <c r="D17" s="623"/>
      <c r="E17" s="623"/>
      <c r="F17" s="623"/>
      <c r="G17" s="623"/>
    </row>
    <row r="18" spans="2:7" ht="12.75">
      <c r="B18" s="623"/>
      <c r="C18" s="623"/>
      <c r="D18" s="623"/>
      <c r="E18" s="623"/>
      <c r="F18" s="623"/>
      <c r="G18" s="623"/>
    </row>
    <row r="19" spans="2:7" ht="12.75" customHeight="1">
      <c r="B19" s="623" t="s">
        <v>463</v>
      </c>
      <c r="C19" s="623"/>
      <c r="D19" s="623"/>
      <c r="E19" s="623"/>
      <c r="F19" s="623"/>
      <c r="G19" s="623"/>
    </row>
    <row r="20" spans="2:7" ht="12.75" customHeight="1">
      <c r="B20" s="623" t="s">
        <v>299</v>
      </c>
      <c r="C20" s="623"/>
      <c r="D20" s="623"/>
      <c r="E20" s="623"/>
      <c r="F20" s="623"/>
      <c r="G20" s="623"/>
    </row>
    <row r="21" spans="2:7" ht="12.75" customHeight="1">
      <c r="B21" s="623" t="s">
        <v>458</v>
      </c>
      <c r="C21" s="623"/>
      <c r="D21" s="623"/>
      <c r="E21" s="623"/>
      <c r="F21" s="623"/>
      <c r="G21" s="623"/>
    </row>
    <row r="22" spans="2:7" ht="12.75" customHeight="1">
      <c r="B22" s="623" t="s">
        <v>326</v>
      </c>
      <c r="C22" s="623"/>
      <c r="D22" s="623"/>
      <c r="E22" s="623"/>
      <c r="F22" s="623"/>
      <c r="G22" s="623"/>
    </row>
    <row r="23" spans="2:7" ht="12.75">
      <c r="B23" s="623" t="s">
        <v>459</v>
      </c>
      <c r="C23" s="623"/>
      <c r="D23" s="623"/>
      <c r="E23" s="623"/>
      <c r="F23" s="623"/>
      <c r="G23" s="623"/>
    </row>
    <row r="24" spans="2:7" ht="12" customHeight="1">
      <c r="B24" s="623"/>
      <c r="C24" s="623"/>
      <c r="D24" s="623"/>
      <c r="E24" s="623"/>
      <c r="F24" s="623"/>
      <c r="G24" s="623"/>
    </row>
    <row r="25" spans="2:7" ht="12" customHeight="1">
      <c r="B25" s="623" t="s">
        <v>327</v>
      </c>
      <c r="C25" s="623"/>
      <c r="D25" s="623"/>
      <c r="E25" s="623"/>
      <c r="F25" s="623"/>
      <c r="G25" s="623"/>
    </row>
    <row r="26" spans="2:7" ht="45" customHeight="1">
      <c r="B26" s="623" t="s">
        <v>464</v>
      </c>
      <c r="C26" s="623"/>
      <c r="D26" s="623"/>
      <c r="E26" s="623"/>
      <c r="F26" s="623"/>
      <c r="G26" s="623"/>
    </row>
    <row r="27" spans="2:7" ht="12.75">
      <c r="B27" s="623" t="s">
        <v>328</v>
      </c>
      <c r="C27" s="623"/>
      <c r="D27" s="623"/>
      <c r="E27" s="623"/>
      <c r="F27" s="623"/>
      <c r="G27" s="623"/>
    </row>
    <row r="28" spans="2:7" ht="12.75" customHeight="1">
      <c r="B28" s="628" t="s">
        <v>465</v>
      </c>
      <c r="C28" s="623"/>
      <c r="D28" s="623"/>
      <c r="E28" s="623"/>
      <c r="F28" s="623"/>
      <c r="G28" s="623"/>
    </row>
    <row r="29" spans="2:7" ht="12.75" customHeight="1">
      <c r="B29" s="628" t="s">
        <v>466</v>
      </c>
      <c r="C29" s="623"/>
      <c r="D29" s="623"/>
      <c r="E29" s="623"/>
      <c r="F29" s="623"/>
      <c r="G29" s="623"/>
    </row>
    <row r="30" spans="2:7" ht="12.75" customHeight="1">
      <c r="B30" s="628" t="s">
        <v>467</v>
      </c>
      <c r="C30" s="623"/>
      <c r="D30" s="623"/>
      <c r="E30" s="623"/>
      <c r="F30" s="623"/>
      <c r="G30" s="623"/>
    </row>
    <row r="31" spans="2:7" ht="12" customHeight="1">
      <c r="B31" s="623"/>
      <c r="C31" s="623"/>
      <c r="D31" s="623"/>
      <c r="E31" s="623"/>
      <c r="F31" s="623"/>
      <c r="G31" s="623"/>
    </row>
    <row r="32" spans="2:7" ht="27" customHeight="1">
      <c r="B32" s="623" t="s">
        <v>468</v>
      </c>
      <c r="C32" s="623"/>
      <c r="D32" s="623"/>
      <c r="E32" s="623"/>
      <c r="F32" s="623"/>
      <c r="G32" s="623"/>
    </row>
    <row r="33" spans="2:2" ht="12" customHeight="1">
      <c r="B33" s="75"/>
    </row>
  </sheetData>
  <sheetProtection password="8906" sheet="1" objects="1" scenarios="1" formatColumns="0" formatRows="0"/>
  <mergeCells count="25">
    <mergeCell ref="B19:G19"/>
    <mergeCell ref="B25:G25"/>
    <mergeCell ref="B32:G32"/>
    <mergeCell ref="B26:G26"/>
    <mergeCell ref="B27:G27"/>
    <mergeCell ref="B28:G28"/>
    <mergeCell ref="B29:G29"/>
    <mergeCell ref="B30:G30"/>
    <mergeCell ref="B31:G31"/>
    <mergeCell ref="B6:G6"/>
    <mergeCell ref="B24:G24"/>
    <mergeCell ref="B22:G22"/>
    <mergeCell ref="B23:G23"/>
    <mergeCell ref="F3:G3"/>
    <mergeCell ref="B4:G4"/>
    <mergeCell ref="C8:G8"/>
    <mergeCell ref="C10:G10"/>
    <mergeCell ref="B20:G20"/>
    <mergeCell ref="B13:G13"/>
    <mergeCell ref="B14:G14"/>
    <mergeCell ref="B15:G15"/>
    <mergeCell ref="B16:G16"/>
    <mergeCell ref="B21:G21"/>
    <mergeCell ref="B17:G17"/>
    <mergeCell ref="B18:G18"/>
  </mergeCells>
  <phoneticPr fontId="0" type="noConversion"/>
  <dataValidations disablePrompts="1" count="1">
    <dataValidation type="list" allowBlank="1" showInputMessage="1" showErrorMessage="1" sqref="C10:G10">
      <formula1>ALL_FILES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7">
    <tabColor indexed="45"/>
  </sheetPr>
  <dimension ref="A1:B1"/>
  <sheetViews>
    <sheetView showGridLines="0" zoomScaleNormal="100" workbookViewId="0"/>
  </sheetViews>
  <sheetFormatPr defaultRowHeight="11.25"/>
  <cols>
    <col min="1" max="1" width="40.7109375" style="116" customWidth="1"/>
    <col min="2" max="2" width="70.7109375" style="116" customWidth="1"/>
    <col min="3" max="16384" width="9.140625" style="116"/>
  </cols>
  <sheetData>
    <row r="1" spans="1:2" ht="26.25">
      <c r="A1" s="234" t="s">
        <v>469</v>
      </c>
      <c r="B1" s="235" t="s">
        <v>76</v>
      </c>
    </row>
  </sheetData>
  <sheetProtection password="8906" sheet="1" objects="1" scenarios="1"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_COMS">
    <tabColor indexed="31"/>
  </sheetPr>
  <dimension ref="A1:K21"/>
  <sheetViews>
    <sheetView showGridLines="0" topLeftCell="D6" zoomScale="90" zoomScaleNormal="90" workbookViewId="0"/>
  </sheetViews>
  <sheetFormatPr defaultRowHeight="11.25"/>
  <cols>
    <col min="1" max="3" width="0" style="236" hidden="1" customWidth="1"/>
    <col min="4" max="5" width="2.7109375" style="236" customWidth="1"/>
    <col min="6" max="7" width="50.7109375" style="236" customWidth="1"/>
    <col min="8" max="9" width="50.7109375" style="236" hidden="1" customWidth="1"/>
    <col min="10" max="11" width="2.7109375" style="236" customWidth="1"/>
    <col min="12" max="16384" width="9.140625" style="236"/>
  </cols>
  <sheetData>
    <row r="1" spans="1:11" hidden="1"/>
    <row r="2" spans="1:11" hidden="1"/>
    <row r="3" spans="1:11" hidden="1"/>
    <row r="4" spans="1:11" hidden="1"/>
    <row r="5" spans="1:11" hidden="1"/>
    <row r="6" spans="1:11" s="189" customFormat="1" ht="3" customHeight="1">
      <c r="A6" s="186"/>
      <c r="B6" s="187"/>
      <c r="C6" s="188"/>
      <c r="J6" s="190"/>
      <c r="K6" s="191"/>
    </row>
    <row r="7" spans="1:11" s="195" customFormat="1" ht="3" customHeight="1">
      <c r="A7" s="192"/>
      <c r="B7" s="193"/>
      <c r="C7" s="194"/>
      <c r="F7" s="448"/>
      <c r="G7" s="448"/>
      <c r="H7" s="448"/>
      <c r="I7" s="448"/>
      <c r="J7" s="448"/>
      <c r="K7" s="196"/>
    </row>
    <row r="8" spans="1:11" s="199" customFormat="1" ht="24" customHeight="1">
      <c r="A8" s="197"/>
      <c r="B8" s="193"/>
      <c r="C8" s="198"/>
      <c r="E8" s="200"/>
      <c r="F8" s="449" t="s">
        <v>386</v>
      </c>
      <c r="G8" s="450"/>
      <c r="H8" s="450"/>
      <c r="I8" s="451"/>
      <c r="J8" s="200"/>
      <c r="K8" s="200"/>
    </row>
    <row r="9" spans="1:11" s="199" customFormat="1" ht="6" customHeight="1">
      <c r="A9" s="197"/>
      <c r="B9" s="193"/>
      <c r="C9" s="198"/>
      <c r="D9" s="201"/>
      <c r="E9" s="201"/>
      <c r="F9" s="201"/>
      <c r="G9" s="201"/>
      <c r="H9" s="201"/>
      <c r="I9" s="201"/>
      <c r="J9" s="201"/>
      <c r="K9" s="200"/>
    </row>
    <row r="10" spans="1:11" ht="24" customHeight="1">
      <c r="E10" s="237"/>
      <c r="F10" s="238" t="s">
        <v>446</v>
      </c>
      <c r="G10" s="238" t="s">
        <v>166</v>
      </c>
      <c r="H10" s="238" t="s">
        <v>445</v>
      </c>
      <c r="I10" s="238" t="s">
        <v>444</v>
      </c>
      <c r="J10" s="237"/>
    </row>
    <row r="11" spans="1:11" ht="33" customHeight="1">
      <c r="E11" s="237"/>
      <c r="F11" s="364" t="s">
        <v>1204</v>
      </c>
      <c r="G11" s="365"/>
      <c r="H11" s="364"/>
      <c r="I11" s="364"/>
      <c r="J11" s="237"/>
    </row>
    <row r="12" spans="1:11" ht="33" customHeight="1">
      <c r="E12" s="237"/>
      <c r="F12" s="366"/>
      <c r="G12" s="367"/>
      <c r="H12" s="366"/>
      <c r="I12" s="366"/>
      <c r="J12" s="237"/>
    </row>
    <row r="13" spans="1:11" ht="33" customHeight="1">
      <c r="E13" s="237"/>
      <c r="F13" s="366"/>
      <c r="G13" s="367"/>
      <c r="H13" s="366"/>
      <c r="I13" s="366"/>
      <c r="J13" s="237"/>
    </row>
    <row r="14" spans="1:11" ht="33" customHeight="1">
      <c r="E14" s="237"/>
      <c r="F14" s="366"/>
      <c r="G14" s="367"/>
      <c r="H14" s="366"/>
      <c r="I14" s="366"/>
      <c r="J14" s="237"/>
    </row>
    <row r="15" spans="1:11" ht="33" customHeight="1">
      <c r="E15" s="237"/>
      <c r="F15" s="366"/>
      <c r="G15" s="367"/>
      <c r="H15" s="366"/>
      <c r="I15" s="366"/>
      <c r="J15" s="237"/>
    </row>
    <row r="16" spans="1:11" ht="33" customHeight="1">
      <c r="E16" s="237"/>
      <c r="F16" s="366"/>
      <c r="G16" s="367"/>
      <c r="H16" s="366"/>
      <c r="I16" s="366"/>
      <c r="J16" s="237"/>
    </row>
    <row r="17" spans="5:10" ht="33" customHeight="1">
      <c r="E17" s="237"/>
      <c r="F17" s="366"/>
      <c r="G17" s="367"/>
      <c r="H17" s="366"/>
      <c r="I17" s="366"/>
      <c r="J17" s="237"/>
    </row>
    <row r="18" spans="5:10" ht="33" customHeight="1">
      <c r="E18" s="237"/>
      <c r="F18" s="366"/>
      <c r="G18" s="367"/>
      <c r="H18" s="366"/>
      <c r="I18" s="366"/>
      <c r="J18" s="237"/>
    </row>
    <row r="19" spans="5:10" ht="33" customHeight="1">
      <c r="E19" s="237"/>
      <c r="F19" s="366"/>
      <c r="G19" s="367"/>
      <c r="H19" s="366"/>
      <c r="I19" s="366"/>
      <c r="J19" s="237"/>
    </row>
    <row r="20" spans="5:10" ht="33" customHeight="1">
      <c r="E20" s="237"/>
      <c r="F20" s="366"/>
      <c r="G20" s="367"/>
      <c r="H20" s="366"/>
      <c r="I20" s="366"/>
      <c r="J20" s="237"/>
    </row>
    <row r="21" spans="5:10">
      <c r="E21" s="237"/>
      <c r="F21" s="237"/>
      <c r="G21" s="237"/>
      <c r="H21" s="237"/>
      <c r="I21" s="237"/>
      <c r="J21" s="237"/>
    </row>
  </sheetData>
  <sheetProtection password="8906" sheet="1" objects="1" scenarios="1" formatColumns="0" formatRows="0"/>
  <mergeCells count="2">
    <mergeCell ref="F7:J7"/>
    <mergeCell ref="F8:I8"/>
  </mergeCells>
  <dataValidations count="1">
    <dataValidation type="textLength" operator="lessThan" allowBlank="1" showInputMessage="1" showErrorMessage="1" errorTitle="Ограничение" error="Максимальное количество символов - 1000!" sqref="F11:I20">
      <formula1>1000</formula1>
    </dataValidation>
  </dataValidation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CheckBeforeSave" enableFormatConditionsCalculation="0">
    <tabColor indexed="31"/>
  </sheetPr>
  <dimension ref="A1:I156"/>
  <sheetViews>
    <sheetView showGridLines="0" topLeftCell="C8" zoomScale="90" zoomScaleNormal="90" workbookViewId="0"/>
  </sheetViews>
  <sheetFormatPr defaultRowHeight="11.25"/>
  <cols>
    <col min="1" max="2" width="7.7109375" style="13" hidden="1" customWidth="1"/>
    <col min="3" max="3" width="2.7109375" style="13" customWidth="1"/>
    <col min="4" max="4" width="2.7109375" style="2" customWidth="1"/>
    <col min="5" max="6" width="31.7109375" style="10" customWidth="1"/>
    <col min="7" max="7" width="119.5703125" style="5" customWidth="1"/>
    <col min="8" max="8" width="20.7109375" style="10" customWidth="1"/>
    <col min="9" max="10" width="2.7109375" style="2" customWidth="1"/>
    <col min="11" max="16384" width="9.140625" style="2"/>
  </cols>
  <sheetData>
    <row r="1" spans="4:9" hidden="1"/>
    <row r="2" spans="4:9" hidden="1"/>
    <row r="3" spans="4:9" hidden="1"/>
    <row r="4" spans="4:9" hidden="1"/>
    <row r="5" spans="4:9" hidden="1"/>
    <row r="6" spans="4:9" hidden="1"/>
    <row r="7" spans="4:9" hidden="1"/>
    <row r="8" spans="4:9">
      <c r="D8" s="9"/>
      <c r="E8" s="11"/>
      <c r="F8" s="11"/>
      <c r="G8" s="12"/>
      <c r="H8" s="11"/>
      <c r="I8" s="9"/>
    </row>
    <row r="9" spans="4:9" ht="18" customHeight="1">
      <c r="D9" s="9"/>
      <c r="E9" s="629" t="s">
        <v>81</v>
      </c>
      <c r="F9" s="629"/>
      <c r="G9" s="629"/>
      <c r="H9" s="629"/>
      <c r="I9" s="9"/>
    </row>
    <row r="10" spans="4:9">
      <c r="D10" s="9"/>
      <c r="E10" s="17"/>
      <c r="F10" s="17"/>
      <c r="G10" s="18"/>
      <c r="H10" s="17"/>
      <c r="I10" s="9"/>
    </row>
    <row r="11" spans="4:9" ht="24" customHeight="1">
      <c r="D11" s="9"/>
      <c r="E11" s="368" t="s">
        <v>79</v>
      </c>
      <c r="F11" s="368" t="s">
        <v>80</v>
      </c>
      <c r="G11" s="368" t="s">
        <v>82</v>
      </c>
      <c r="H11" s="368" t="s">
        <v>73</v>
      </c>
      <c r="I11" s="9"/>
    </row>
    <row r="12" spans="4:9" ht="12.75">
      <c r="E12" s="138"/>
      <c r="F12" s="138"/>
      <c r="G12" s="12"/>
      <c r="H12" s="11"/>
    </row>
    <row r="13" spans="4:9" ht="12.75">
      <c r="E13" s="138"/>
      <c r="F13" s="138"/>
      <c r="G13" s="12"/>
      <c r="H13" s="11"/>
    </row>
    <row r="14" spans="4:9" ht="12.75">
      <c r="E14" s="138"/>
      <c r="F14" s="138"/>
      <c r="G14" s="12"/>
      <c r="H14" s="11"/>
    </row>
    <row r="15" spans="4:9" ht="12.75">
      <c r="E15" s="138"/>
      <c r="F15" s="138"/>
      <c r="G15" s="12"/>
      <c r="H15" s="11"/>
    </row>
    <row r="16" spans="4:9" ht="12.75">
      <c r="E16" s="138"/>
      <c r="F16" s="138"/>
      <c r="G16" s="12"/>
      <c r="H16" s="11"/>
    </row>
    <row r="17" spans="5:8" ht="12.75">
      <c r="E17" s="138"/>
      <c r="F17" s="138"/>
      <c r="G17" s="12"/>
      <c r="H17" s="11"/>
    </row>
    <row r="18" spans="5:8" ht="12.75">
      <c r="E18" s="138"/>
      <c r="F18" s="138"/>
      <c r="G18" s="12"/>
      <c r="H18" s="11"/>
    </row>
    <row r="19" spans="5:8" ht="12.75">
      <c r="E19" s="138"/>
      <c r="F19" s="138"/>
      <c r="G19" s="12"/>
      <c r="H19" s="11"/>
    </row>
    <row r="20" spans="5:8" ht="12.75">
      <c r="E20" s="138"/>
      <c r="F20" s="138"/>
      <c r="G20" s="12"/>
      <c r="H20" s="11"/>
    </row>
    <row r="21" spans="5:8" ht="12.75">
      <c r="E21" s="138"/>
      <c r="F21" s="138"/>
      <c r="G21" s="12"/>
      <c r="H21" s="11"/>
    </row>
    <row r="22" spans="5:8" ht="12.75">
      <c r="E22" s="138"/>
      <c r="F22" s="138"/>
      <c r="G22" s="12"/>
      <c r="H22" s="11"/>
    </row>
    <row r="23" spans="5:8" ht="12.75">
      <c r="E23" s="138"/>
      <c r="F23" s="138"/>
      <c r="G23" s="12"/>
      <c r="H23" s="11"/>
    </row>
    <row r="24" spans="5:8" ht="12.75">
      <c r="E24" s="138"/>
      <c r="F24" s="138"/>
      <c r="G24" s="12"/>
      <c r="H24" s="11"/>
    </row>
    <row r="25" spans="5:8" ht="12.75">
      <c r="E25" s="138"/>
      <c r="F25" s="138"/>
      <c r="G25" s="12"/>
      <c r="H25" s="11"/>
    </row>
    <row r="26" spans="5:8" ht="12.75">
      <c r="E26" s="138"/>
      <c r="F26" s="138"/>
      <c r="G26" s="12"/>
      <c r="H26" s="11"/>
    </row>
    <row r="27" spans="5:8" ht="12.75">
      <c r="E27" s="138"/>
      <c r="F27" s="138"/>
      <c r="G27" s="12"/>
      <c r="H27" s="11"/>
    </row>
    <row r="28" spans="5:8" ht="12.75">
      <c r="E28" s="138"/>
      <c r="F28" s="138"/>
      <c r="G28" s="12"/>
      <c r="H28" s="11"/>
    </row>
    <row r="29" spans="5:8" ht="12.75">
      <c r="E29" s="138"/>
      <c r="F29" s="138"/>
      <c r="G29" s="12"/>
      <c r="H29" s="11"/>
    </row>
    <row r="30" spans="5:8" ht="12.75">
      <c r="E30" s="138"/>
      <c r="F30" s="138"/>
      <c r="G30" s="12"/>
      <c r="H30" s="11"/>
    </row>
    <row r="31" spans="5:8" ht="12.75">
      <c r="E31" s="138"/>
      <c r="F31" s="138"/>
      <c r="G31" s="12"/>
      <c r="H31" s="11"/>
    </row>
    <row r="32" spans="5:8" ht="12.75">
      <c r="E32" s="138"/>
      <c r="F32" s="138"/>
      <c r="G32" s="12"/>
      <c r="H32" s="11"/>
    </row>
    <row r="33" spans="5:8" ht="12.75">
      <c r="E33" s="138"/>
      <c r="F33" s="138"/>
      <c r="G33" s="12"/>
      <c r="H33" s="11"/>
    </row>
    <row r="34" spans="5:8" ht="12.75">
      <c r="E34" s="138"/>
      <c r="F34" s="138"/>
      <c r="G34" s="12"/>
      <c r="H34" s="11"/>
    </row>
    <row r="35" spans="5:8" ht="12.75">
      <c r="E35" s="138"/>
      <c r="F35" s="138"/>
      <c r="G35" s="12"/>
      <c r="H35" s="11"/>
    </row>
    <row r="36" spans="5:8" ht="12.75">
      <c r="E36" s="138"/>
      <c r="F36" s="138"/>
      <c r="G36" s="12"/>
      <c r="H36" s="11"/>
    </row>
    <row r="37" spans="5:8" ht="12.75">
      <c r="E37" s="138"/>
      <c r="F37" s="138"/>
      <c r="G37" s="12"/>
      <c r="H37" s="11"/>
    </row>
    <row r="38" spans="5:8" ht="12.75">
      <c r="E38" s="138"/>
      <c r="F38" s="138"/>
      <c r="G38" s="12"/>
      <c r="H38" s="11"/>
    </row>
    <row r="39" spans="5:8" ht="12.75">
      <c r="E39" s="140"/>
      <c r="F39" s="140"/>
      <c r="G39" s="12"/>
      <c r="H39" s="11"/>
    </row>
    <row r="40" spans="5:8" ht="12.75">
      <c r="E40" s="138"/>
      <c r="F40" s="138"/>
      <c r="G40" s="12"/>
      <c r="H40" s="11"/>
    </row>
    <row r="41" spans="5:8" ht="12.75">
      <c r="E41" s="138"/>
      <c r="F41" s="138"/>
      <c r="G41" s="12"/>
      <c r="H41" s="11"/>
    </row>
    <row r="42" spans="5:8" ht="12.75">
      <c r="E42" s="138"/>
      <c r="F42" s="138"/>
      <c r="G42" s="12"/>
      <c r="H42" s="11"/>
    </row>
    <row r="43" spans="5:8" ht="12.75">
      <c r="E43" s="138"/>
      <c r="F43" s="138"/>
      <c r="G43" s="12"/>
      <c r="H43" s="11"/>
    </row>
    <row r="44" spans="5:8" ht="12.75">
      <c r="E44" s="138"/>
      <c r="F44" s="138"/>
      <c r="G44" s="12"/>
      <c r="H44" s="11"/>
    </row>
    <row r="45" spans="5:8" ht="12.75">
      <c r="E45" s="138"/>
      <c r="F45" s="138"/>
      <c r="G45" s="12"/>
      <c r="H45" s="11"/>
    </row>
    <row r="46" spans="5:8" ht="12.75">
      <c r="E46" s="138"/>
      <c r="F46" s="138"/>
      <c r="G46" s="12"/>
      <c r="H46" s="11"/>
    </row>
    <row r="47" spans="5:8" ht="12.75">
      <c r="E47" s="138"/>
      <c r="F47" s="138"/>
      <c r="G47" s="12"/>
      <c r="H47" s="11"/>
    </row>
    <row r="48" spans="5:8" ht="12.75">
      <c r="E48" s="138"/>
      <c r="F48" s="138"/>
      <c r="G48" s="12"/>
      <c r="H48" s="11"/>
    </row>
    <row r="49" spans="5:8" ht="12.75">
      <c r="E49" s="138"/>
      <c r="F49" s="138"/>
      <c r="G49" s="12"/>
      <c r="H49" s="11"/>
    </row>
    <row r="50" spans="5:8" ht="12.75">
      <c r="E50" s="138"/>
      <c r="F50" s="138"/>
      <c r="G50" s="12"/>
      <c r="H50" s="11"/>
    </row>
    <row r="51" spans="5:8" ht="12.75">
      <c r="E51" s="138"/>
      <c r="F51" s="138"/>
      <c r="G51" s="12"/>
      <c r="H51" s="11"/>
    </row>
    <row r="52" spans="5:8" ht="12.75">
      <c r="E52" s="138"/>
      <c r="F52" s="138"/>
      <c r="G52" s="12"/>
      <c r="H52" s="11"/>
    </row>
    <row r="53" spans="5:8" ht="12.75">
      <c r="E53" s="138"/>
      <c r="F53" s="138"/>
      <c r="G53" s="12"/>
      <c r="H53" s="11"/>
    </row>
    <row r="54" spans="5:8" ht="12.75">
      <c r="E54" s="138"/>
      <c r="F54" s="138"/>
      <c r="G54" s="12"/>
      <c r="H54" s="11"/>
    </row>
    <row r="55" spans="5:8" ht="12.75">
      <c r="E55" s="138"/>
      <c r="F55" s="138"/>
      <c r="G55" s="12"/>
      <c r="H55" s="11"/>
    </row>
    <row r="56" spans="5:8" ht="12.75">
      <c r="E56" s="138"/>
      <c r="F56" s="138"/>
      <c r="G56" s="12"/>
      <c r="H56" s="11"/>
    </row>
    <row r="57" spans="5:8" ht="12.75">
      <c r="E57" s="138"/>
      <c r="F57" s="138"/>
      <c r="G57" s="12"/>
      <c r="H57" s="11"/>
    </row>
    <row r="58" spans="5:8" ht="12.75">
      <c r="E58" s="138"/>
      <c r="F58" s="138"/>
      <c r="G58" s="12"/>
      <c r="H58" s="11"/>
    </row>
    <row r="59" spans="5:8" ht="12.75">
      <c r="E59" s="138"/>
      <c r="F59" s="138"/>
      <c r="G59" s="12"/>
      <c r="H59" s="11"/>
    </row>
    <row r="60" spans="5:8" ht="12.75">
      <c r="E60" s="138"/>
      <c r="F60" s="138"/>
      <c r="G60" s="12"/>
      <c r="H60" s="11"/>
    </row>
    <row r="61" spans="5:8" ht="12.75">
      <c r="E61" s="138"/>
      <c r="F61" s="138"/>
      <c r="G61" s="12"/>
      <c r="H61" s="11"/>
    </row>
    <row r="62" spans="5:8" ht="12.75">
      <c r="E62" s="138"/>
      <c r="F62" s="138"/>
      <c r="G62" s="12"/>
      <c r="H62" s="11"/>
    </row>
    <row r="63" spans="5:8" ht="12.75">
      <c r="E63" s="138"/>
      <c r="F63" s="138"/>
      <c r="G63" s="12"/>
      <c r="H63" s="11"/>
    </row>
    <row r="64" spans="5:8" ht="12.75">
      <c r="E64" s="138"/>
      <c r="F64" s="138"/>
      <c r="G64" s="12"/>
      <c r="H64" s="11"/>
    </row>
    <row r="65" spans="5:8" ht="12.75">
      <c r="E65" s="138"/>
      <c r="F65" s="138"/>
      <c r="G65" s="12"/>
      <c r="H65" s="11"/>
    </row>
    <row r="66" spans="5:8" ht="12.75">
      <c r="E66" s="138"/>
      <c r="F66" s="138"/>
      <c r="G66" s="12"/>
      <c r="H66" s="11"/>
    </row>
    <row r="67" spans="5:8" ht="12.75">
      <c r="E67" s="138"/>
      <c r="F67" s="138"/>
      <c r="G67" s="12"/>
      <c r="H67" s="11"/>
    </row>
    <row r="68" spans="5:8" ht="12.75">
      <c r="E68" s="138"/>
      <c r="F68" s="138"/>
      <c r="G68" s="12"/>
      <c r="H68" s="11"/>
    </row>
    <row r="69" spans="5:8" ht="12.75">
      <c r="E69" s="138"/>
      <c r="F69" s="138"/>
      <c r="G69" s="12"/>
      <c r="H69" s="11"/>
    </row>
    <row r="70" spans="5:8" ht="12.75">
      <c r="E70" s="138"/>
      <c r="F70" s="138"/>
      <c r="G70" s="12"/>
      <c r="H70" s="11"/>
    </row>
    <row r="71" spans="5:8" ht="12.75">
      <c r="E71" s="138"/>
      <c r="F71" s="138"/>
      <c r="G71" s="12"/>
      <c r="H71" s="11"/>
    </row>
    <row r="72" spans="5:8" ht="12.75">
      <c r="E72" s="138"/>
      <c r="F72" s="138"/>
      <c r="G72" s="12"/>
      <c r="H72" s="11"/>
    </row>
    <row r="73" spans="5:8" ht="12.75">
      <c r="E73" s="138"/>
      <c r="F73" s="138"/>
      <c r="G73" s="12"/>
      <c r="H73" s="11"/>
    </row>
    <row r="74" spans="5:8" ht="12.75">
      <c r="E74" s="138"/>
      <c r="F74" s="138"/>
      <c r="G74" s="12"/>
      <c r="H74" s="11"/>
    </row>
    <row r="75" spans="5:8" ht="12.75">
      <c r="E75" s="138"/>
      <c r="F75" s="138"/>
      <c r="G75" s="12"/>
      <c r="H75" s="11"/>
    </row>
    <row r="76" spans="5:8" ht="12.75">
      <c r="E76" s="138"/>
      <c r="F76" s="138"/>
      <c r="G76" s="12"/>
      <c r="H76" s="11"/>
    </row>
    <row r="77" spans="5:8" ht="12.75">
      <c r="E77" s="138"/>
      <c r="F77" s="138"/>
      <c r="G77" s="12"/>
      <c r="H77" s="11"/>
    </row>
    <row r="78" spans="5:8" ht="12.75">
      <c r="E78" s="138"/>
      <c r="F78" s="138"/>
      <c r="G78" s="12"/>
      <c r="H78" s="11"/>
    </row>
    <row r="79" spans="5:8" ht="12.75">
      <c r="E79" s="138"/>
      <c r="F79" s="138"/>
      <c r="G79" s="12"/>
      <c r="H79" s="11"/>
    </row>
    <row r="80" spans="5:8" ht="12.75">
      <c r="E80" s="138"/>
      <c r="F80" s="138"/>
      <c r="G80" s="12"/>
      <c r="H80" s="11"/>
    </row>
    <row r="81" spans="5:8" ht="12.75">
      <c r="E81" s="138"/>
      <c r="F81" s="138"/>
      <c r="G81" s="12"/>
      <c r="H81" s="11"/>
    </row>
    <row r="82" spans="5:8" ht="12.75">
      <c r="E82" s="138"/>
      <c r="F82" s="138"/>
      <c r="G82" s="12"/>
      <c r="H82" s="11"/>
    </row>
    <row r="83" spans="5:8" ht="12.75">
      <c r="E83" s="138"/>
      <c r="F83" s="138"/>
      <c r="G83" s="12"/>
      <c r="H83" s="11"/>
    </row>
    <row r="84" spans="5:8" ht="12.75">
      <c r="E84" s="138"/>
      <c r="F84" s="138"/>
      <c r="G84" s="12"/>
      <c r="H84" s="11"/>
    </row>
    <row r="85" spans="5:8" ht="12.75">
      <c r="E85" s="138"/>
      <c r="F85" s="138"/>
      <c r="G85" s="12"/>
      <c r="H85" s="11"/>
    </row>
    <row r="86" spans="5:8" ht="12.75">
      <c r="E86" s="138"/>
      <c r="F86" s="138"/>
      <c r="G86" s="12"/>
      <c r="H86" s="11"/>
    </row>
    <row r="87" spans="5:8" ht="12.75">
      <c r="E87" s="138"/>
      <c r="F87" s="138"/>
      <c r="G87" s="12"/>
      <c r="H87" s="11"/>
    </row>
    <row r="88" spans="5:8" ht="12.75">
      <c r="E88" s="138"/>
      <c r="F88" s="138"/>
      <c r="G88" s="12"/>
      <c r="H88" s="11"/>
    </row>
    <row r="89" spans="5:8" ht="12.75">
      <c r="E89" s="138"/>
      <c r="F89" s="138"/>
      <c r="G89" s="12"/>
      <c r="H89" s="11"/>
    </row>
    <row r="90" spans="5:8" ht="12.75">
      <c r="E90" s="138"/>
      <c r="F90" s="138"/>
      <c r="G90" s="12"/>
      <c r="H90" s="11"/>
    </row>
    <row r="91" spans="5:8" ht="12.75">
      <c r="E91" s="138"/>
      <c r="F91" s="138"/>
      <c r="G91" s="12"/>
      <c r="H91" s="11"/>
    </row>
    <row r="92" spans="5:8" ht="12.75">
      <c r="E92" s="138"/>
      <c r="F92" s="138"/>
      <c r="G92" s="12"/>
      <c r="H92" s="11"/>
    </row>
    <row r="93" spans="5:8" ht="12.75">
      <c r="E93" s="138"/>
      <c r="F93" s="138"/>
      <c r="G93" s="12"/>
      <c r="H93" s="11"/>
    </row>
    <row r="94" spans="5:8" ht="12.75">
      <c r="E94" s="138"/>
      <c r="F94" s="138"/>
      <c r="G94" s="12"/>
      <c r="H94" s="11"/>
    </row>
    <row r="95" spans="5:8" ht="12.75">
      <c r="E95" s="138"/>
      <c r="F95" s="138"/>
      <c r="G95" s="12"/>
      <c r="H95" s="11"/>
    </row>
    <row r="96" spans="5:8" ht="12.75">
      <c r="E96" s="138"/>
      <c r="F96" s="138"/>
      <c r="G96" s="12"/>
      <c r="H96" s="11"/>
    </row>
    <row r="97" spans="5:8" ht="12.75">
      <c r="E97" s="138"/>
      <c r="F97" s="138"/>
      <c r="G97" s="12"/>
      <c r="H97" s="11"/>
    </row>
    <row r="98" spans="5:8" ht="12.75">
      <c r="E98" s="138"/>
      <c r="F98" s="138"/>
      <c r="G98" s="12"/>
      <c r="H98" s="11"/>
    </row>
    <row r="99" spans="5:8" ht="12.75">
      <c r="E99" s="138"/>
      <c r="F99" s="138"/>
      <c r="G99" s="12"/>
      <c r="H99" s="11"/>
    </row>
    <row r="100" spans="5:8" ht="12.75">
      <c r="E100" s="138"/>
      <c r="F100" s="138"/>
      <c r="G100" s="12"/>
      <c r="H100" s="11"/>
    </row>
    <row r="101" spans="5:8" ht="12.75">
      <c r="E101" s="138"/>
      <c r="F101" s="138"/>
      <c r="G101" s="12"/>
      <c r="H101" s="11"/>
    </row>
    <row r="102" spans="5:8" ht="12.75">
      <c r="E102" s="138"/>
      <c r="F102" s="138"/>
      <c r="G102" s="12"/>
      <c r="H102" s="11"/>
    </row>
    <row r="103" spans="5:8" ht="12.75">
      <c r="E103" s="138"/>
      <c r="F103" s="138"/>
      <c r="G103" s="12"/>
      <c r="H103" s="11"/>
    </row>
    <row r="104" spans="5:8" ht="12.75">
      <c r="E104" s="138"/>
      <c r="F104" s="138"/>
      <c r="G104" s="12"/>
      <c r="H104" s="11"/>
    </row>
    <row r="105" spans="5:8" ht="12.75">
      <c r="E105" s="138"/>
      <c r="F105" s="138"/>
      <c r="G105" s="12"/>
      <c r="H105" s="11"/>
    </row>
    <row r="106" spans="5:8" ht="12.75">
      <c r="E106" s="138"/>
      <c r="F106" s="138"/>
      <c r="G106" s="12"/>
      <c r="H106" s="11"/>
    </row>
    <row r="107" spans="5:8" ht="12.75">
      <c r="E107" s="140"/>
      <c r="F107" s="140"/>
      <c r="G107" s="12"/>
      <c r="H107" s="11"/>
    </row>
    <row r="108" spans="5:8" ht="12.75">
      <c r="E108" s="138"/>
      <c r="F108" s="138"/>
      <c r="G108" s="12"/>
      <c r="H108" s="11"/>
    </row>
    <row r="109" spans="5:8" ht="12.75">
      <c r="E109" s="138"/>
      <c r="F109" s="138"/>
      <c r="G109" s="12"/>
      <c r="H109" s="11"/>
    </row>
    <row r="110" spans="5:8" ht="12.75">
      <c r="E110" s="138"/>
      <c r="F110" s="138"/>
      <c r="G110" s="12"/>
      <c r="H110" s="11"/>
    </row>
    <row r="111" spans="5:8" ht="12.75">
      <c r="E111" s="138"/>
      <c r="F111" s="138"/>
      <c r="G111" s="12"/>
      <c r="H111" s="11"/>
    </row>
    <row r="112" spans="5:8" ht="12.75">
      <c r="E112" s="138"/>
      <c r="F112" s="138"/>
      <c r="G112" s="12"/>
      <c r="H112" s="11"/>
    </row>
    <row r="113" spans="5:8" ht="12.75">
      <c r="E113" s="138"/>
      <c r="F113" s="138"/>
      <c r="G113" s="12"/>
      <c r="H113" s="11"/>
    </row>
    <row r="114" spans="5:8" ht="12.75">
      <c r="E114" s="138"/>
      <c r="F114" s="138"/>
      <c r="G114" s="12"/>
      <c r="H114" s="11"/>
    </row>
    <row r="115" spans="5:8" ht="12.75">
      <c r="E115" s="138"/>
      <c r="F115" s="138"/>
      <c r="G115" s="12"/>
      <c r="H115" s="11"/>
    </row>
    <row r="116" spans="5:8" ht="12.75">
      <c r="E116" s="138"/>
      <c r="F116" s="138"/>
      <c r="G116" s="12"/>
      <c r="H116" s="11"/>
    </row>
    <row r="117" spans="5:8" ht="12.75">
      <c r="E117" s="138"/>
      <c r="F117" s="138"/>
      <c r="G117" s="12"/>
      <c r="H117" s="11"/>
    </row>
    <row r="118" spans="5:8" ht="12.75">
      <c r="E118" s="138"/>
      <c r="F118" s="138"/>
      <c r="G118" s="12"/>
      <c r="H118" s="11"/>
    </row>
    <row r="119" spans="5:8" ht="12.75">
      <c r="E119" s="138"/>
      <c r="F119" s="138"/>
      <c r="G119" s="12"/>
      <c r="H119" s="11"/>
    </row>
    <row r="120" spans="5:8" ht="12.75">
      <c r="E120" s="138"/>
      <c r="F120" s="138"/>
      <c r="G120" s="12"/>
      <c r="H120" s="11"/>
    </row>
    <row r="121" spans="5:8" ht="12.75">
      <c r="E121" s="138"/>
      <c r="F121" s="138"/>
      <c r="G121" s="12"/>
      <c r="H121" s="11"/>
    </row>
    <row r="122" spans="5:8" ht="12.75">
      <c r="E122" s="138"/>
      <c r="F122" s="138"/>
      <c r="G122" s="12"/>
      <c r="H122" s="11"/>
    </row>
    <row r="123" spans="5:8" ht="12.75">
      <c r="E123" s="138"/>
      <c r="F123" s="138"/>
      <c r="G123" s="12"/>
      <c r="H123" s="11"/>
    </row>
    <row r="124" spans="5:8" ht="12.75">
      <c r="E124" s="138"/>
      <c r="F124" s="138"/>
      <c r="G124" s="12"/>
      <c r="H124" s="11"/>
    </row>
    <row r="125" spans="5:8" ht="12.75">
      <c r="E125" s="138"/>
      <c r="F125" s="138"/>
      <c r="G125" s="12"/>
      <c r="H125" s="11"/>
    </row>
    <row r="126" spans="5:8" ht="12.75">
      <c r="E126" s="138"/>
      <c r="F126" s="138"/>
      <c r="G126" s="12"/>
      <c r="H126" s="11"/>
    </row>
    <row r="127" spans="5:8" ht="12.75">
      <c r="E127" s="138"/>
      <c r="F127" s="138"/>
      <c r="G127" s="12"/>
      <c r="H127" s="11"/>
    </row>
    <row r="128" spans="5:8" ht="12.75">
      <c r="E128" s="138"/>
      <c r="F128" s="138"/>
      <c r="G128" s="12"/>
      <c r="H128" s="11"/>
    </row>
    <row r="129" spans="5:8" ht="12.75">
      <c r="E129" s="138"/>
      <c r="F129" s="138"/>
      <c r="G129" s="12"/>
      <c r="H129" s="11"/>
    </row>
    <row r="130" spans="5:8" ht="12.75">
      <c r="E130" s="138"/>
      <c r="F130" s="138"/>
      <c r="G130" s="12"/>
      <c r="H130" s="11"/>
    </row>
    <row r="131" spans="5:8" ht="12.75">
      <c r="E131" s="138"/>
      <c r="F131" s="138"/>
      <c r="G131" s="12"/>
      <c r="H131" s="11"/>
    </row>
    <row r="132" spans="5:8" ht="12.75">
      <c r="E132" s="138"/>
      <c r="F132" s="138"/>
      <c r="G132" s="12"/>
      <c r="H132" s="11"/>
    </row>
    <row r="133" spans="5:8" ht="12.75">
      <c r="E133" s="138"/>
      <c r="F133" s="138"/>
      <c r="G133" s="12"/>
      <c r="H133" s="11"/>
    </row>
    <row r="134" spans="5:8" ht="12.75">
      <c r="E134" s="138"/>
      <c r="F134" s="138"/>
      <c r="G134" s="12"/>
      <c r="H134" s="11"/>
    </row>
    <row r="135" spans="5:8" ht="12.75">
      <c r="E135" s="138"/>
      <c r="F135" s="138"/>
      <c r="G135" s="12"/>
      <c r="H135" s="11"/>
    </row>
    <row r="136" spans="5:8" ht="12.75">
      <c r="E136" s="138"/>
      <c r="F136" s="138"/>
      <c r="G136" s="12"/>
      <c r="H136" s="11"/>
    </row>
    <row r="137" spans="5:8" ht="12.75">
      <c r="E137" s="138"/>
      <c r="F137" s="138"/>
      <c r="G137" s="12"/>
      <c r="H137" s="11"/>
    </row>
    <row r="138" spans="5:8" ht="12.75">
      <c r="E138" s="138"/>
      <c r="F138" s="138"/>
      <c r="G138" s="12"/>
      <c r="H138" s="11"/>
    </row>
    <row r="139" spans="5:8" ht="12.75">
      <c r="E139" s="138"/>
      <c r="F139" s="138"/>
      <c r="G139" s="12"/>
      <c r="H139" s="11"/>
    </row>
    <row r="140" spans="5:8" ht="12.75">
      <c r="E140" s="138"/>
      <c r="F140" s="138"/>
      <c r="G140" s="12"/>
      <c r="H140" s="11"/>
    </row>
    <row r="141" spans="5:8" ht="12.75">
      <c r="E141" s="138"/>
      <c r="F141" s="138"/>
      <c r="G141" s="12"/>
      <c r="H141" s="11"/>
    </row>
    <row r="142" spans="5:8" ht="12.75">
      <c r="E142" s="138"/>
      <c r="F142" s="138"/>
      <c r="G142" s="12"/>
      <c r="H142" s="11"/>
    </row>
    <row r="143" spans="5:8" ht="12.75">
      <c r="E143" s="138"/>
      <c r="F143" s="138"/>
      <c r="G143" s="12"/>
      <c r="H143" s="11"/>
    </row>
    <row r="144" spans="5:8" ht="12.75">
      <c r="E144" s="138"/>
      <c r="F144" s="138"/>
      <c r="G144" s="12"/>
      <c r="H144" s="11"/>
    </row>
    <row r="145" spans="5:8" ht="12.75">
      <c r="E145" s="138"/>
      <c r="F145" s="138"/>
      <c r="G145" s="12"/>
      <c r="H145" s="11"/>
    </row>
    <row r="146" spans="5:8" ht="12.75">
      <c r="E146" s="138"/>
      <c r="F146" s="138"/>
      <c r="G146" s="12"/>
      <c r="H146" s="11"/>
    </row>
    <row r="147" spans="5:8" ht="12.75">
      <c r="E147" s="141"/>
      <c r="F147" s="141"/>
      <c r="G147" s="12"/>
      <c r="H147" s="11"/>
    </row>
    <row r="148" spans="5:8" ht="12.75">
      <c r="E148" s="141"/>
      <c r="F148" s="141"/>
      <c r="G148" s="12"/>
      <c r="H148" s="11"/>
    </row>
    <row r="149" spans="5:8" ht="12.75">
      <c r="E149" s="141"/>
      <c r="F149" s="141"/>
      <c r="G149" s="12"/>
      <c r="H149" s="11"/>
    </row>
    <row r="150" spans="5:8" ht="12.75">
      <c r="E150" s="141"/>
      <c r="F150" s="141"/>
      <c r="G150" s="12"/>
      <c r="H150" s="11"/>
    </row>
    <row r="151" spans="5:8" ht="12.75">
      <c r="E151" s="141"/>
      <c r="F151" s="141"/>
      <c r="G151" s="12"/>
      <c r="H151" s="11"/>
    </row>
    <row r="152" spans="5:8" ht="12.75">
      <c r="E152" s="141"/>
      <c r="F152" s="141"/>
      <c r="G152" s="12"/>
      <c r="H152" s="11"/>
    </row>
    <row r="153" spans="5:8" ht="12.75">
      <c r="E153" s="141"/>
      <c r="F153" s="141"/>
      <c r="G153" s="12"/>
      <c r="H153" s="11"/>
    </row>
    <row r="154" spans="5:8" ht="12.75">
      <c r="E154" s="141"/>
      <c r="F154" s="141"/>
      <c r="G154" s="12"/>
      <c r="H154" s="11"/>
    </row>
    <row r="155" spans="5:8" ht="12.75">
      <c r="E155" s="141"/>
      <c r="F155" s="141"/>
      <c r="G155" s="12"/>
      <c r="H155" s="11"/>
    </row>
    <row r="156" spans="5:8" ht="12.75">
      <c r="E156" s="141"/>
      <c r="F156" s="11"/>
      <c r="G156" s="12"/>
      <c r="H156" s="11"/>
    </row>
  </sheetData>
  <sheetProtection password="8906" sheet="1" scenarios="1" formatColumns="0" formatRows="0" autoFilter="0"/>
  <autoFilter ref="E11:H11"/>
  <mergeCells count="1">
    <mergeCell ref="E9:H9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echSheet">
    <tabColor indexed="47"/>
  </sheetPr>
  <dimension ref="A1:S1178"/>
  <sheetViews>
    <sheetView showGridLines="0" zoomScale="80" zoomScaleNormal="80" workbookViewId="0"/>
  </sheetViews>
  <sheetFormatPr defaultRowHeight="11.25" customHeight="1"/>
  <cols>
    <col min="1" max="1" width="42.7109375" style="131" customWidth="1"/>
    <col min="2" max="2" width="6.7109375" style="131" customWidth="1"/>
    <col min="3" max="3" width="40.7109375" style="131" customWidth="1"/>
    <col min="4" max="4" width="3.7109375" style="131" customWidth="1"/>
    <col min="5" max="5" width="55.7109375" style="131" customWidth="1"/>
    <col min="6" max="6" width="3.7109375" style="131" customWidth="1"/>
    <col min="7" max="7" width="55.7109375" style="131" customWidth="1"/>
    <col min="8" max="8" width="3.7109375" style="131" customWidth="1"/>
    <col min="9" max="9" width="45.7109375" style="131" customWidth="1"/>
    <col min="10" max="10" width="4.7109375" style="131" customWidth="1"/>
    <col min="11" max="11" width="45.7109375" style="131" customWidth="1"/>
    <col min="12" max="12" width="4.7109375" style="131" customWidth="1"/>
    <col min="13" max="13" width="45.7109375" style="131" customWidth="1"/>
    <col min="14" max="14" width="4.7109375" style="131" customWidth="1"/>
    <col min="15" max="15" width="45.7109375" style="131" customWidth="1"/>
    <col min="16" max="16" width="23.85546875" style="131" customWidth="1"/>
    <col min="17" max="17" width="23.7109375" style="131" customWidth="1"/>
    <col min="18" max="19" width="12.5703125" style="131" customWidth="1"/>
    <col min="20" max="16384" width="9.140625" style="131"/>
  </cols>
  <sheetData>
    <row r="1" spans="1:19" ht="11.25" customHeight="1">
      <c r="A1" s="323" t="s">
        <v>1</v>
      </c>
      <c r="B1" s="134" t="s">
        <v>186</v>
      </c>
      <c r="C1" s="323" t="s">
        <v>1</v>
      </c>
      <c r="E1" s="161" t="s">
        <v>360</v>
      </c>
      <c r="G1" s="132" t="s">
        <v>68</v>
      </c>
      <c r="I1" s="132" t="s">
        <v>864</v>
      </c>
      <c r="K1" s="132" t="s">
        <v>476</v>
      </c>
      <c r="L1" s="133"/>
      <c r="M1" s="132" t="s">
        <v>351</v>
      </c>
      <c r="O1" s="395" t="s">
        <v>1050</v>
      </c>
      <c r="P1" s="132" t="s">
        <v>2</v>
      </c>
      <c r="R1" s="132" t="s">
        <v>315</v>
      </c>
      <c r="S1" s="132" t="s">
        <v>165</v>
      </c>
    </row>
    <row r="2" spans="1:19" ht="11.25" customHeight="1">
      <c r="A2" s="323" t="s">
        <v>3</v>
      </c>
      <c r="B2" s="134" t="s">
        <v>187</v>
      </c>
      <c r="C2" s="323" t="s">
        <v>3</v>
      </c>
      <c r="E2" s="325" t="s">
        <v>361</v>
      </c>
      <c r="G2" s="326" t="s">
        <v>97</v>
      </c>
      <c r="I2" s="360" t="s">
        <v>341</v>
      </c>
      <c r="K2" s="394" t="s">
        <v>961</v>
      </c>
      <c r="M2" s="327" t="str">
        <f>USE_DNS_SERVICE</f>
        <v>https://eias.ru</v>
      </c>
      <c r="O2" s="395"/>
      <c r="P2" s="132" t="s">
        <v>4</v>
      </c>
      <c r="R2" s="326">
        <v>2010</v>
      </c>
      <c r="S2" s="326" t="s">
        <v>325</v>
      </c>
    </row>
    <row r="3" spans="1:19" ht="11.25" customHeight="1">
      <c r="A3" s="323" t="s">
        <v>5</v>
      </c>
      <c r="B3" s="134" t="s">
        <v>188</v>
      </c>
      <c r="C3" s="323" t="s">
        <v>5</v>
      </c>
      <c r="E3" s="325" t="s">
        <v>362</v>
      </c>
      <c r="G3" s="326" t="s">
        <v>95</v>
      </c>
      <c r="I3" s="360" t="s">
        <v>343</v>
      </c>
      <c r="O3" s="324" t="s">
        <v>870</v>
      </c>
      <c r="P3" s="132" t="s">
        <v>418</v>
      </c>
      <c r="R3" s="326">
        <v>2011</v>
      </c>
      <c r="S3" s="326" t="s">
        <v>154</v>
      </c>
    </row>
    <row r="4" spans="1:19" ht="11.25" customHeight="1">
      <c r="A4" s="323" t="s">
        <v>6</v>
      </c>
      <c r="B4" s="134" t="s">
        <v>189</v>
      </c>
      <c r="C4" s="323" t="s">
        <v>6</v>
      </c>
      <c r="E4" s="325" t="s">
        <v>363</v>
      </c>
      <c r="I4" s="360" t="s">
        <v>336</v>
      </c>
      <c r="M4" s="132" t="s">
        <v>310</v>
      </c>
      <c r="O4" s="324" t="s">
        <v>320</v>
      </c>
      <c r="P4" s="132" t="s">
        <v>419</v>
      </c>
      <c r="R4" s="326">
        <v>2012</v>
      </c>
      <c r="S4" s="326" t="s">
        <v>155</v>
      </c>
    </row>
    <row r="5" spans="1:19" ht="11.25" customHeight="1">
      <c r="A5" s="323" t="s">
        <v>7</v>
      </c>
      <c r="B5" s="134" t="s">
        <v>190</v>
      </c>
      <c r="C5" s="323" t="s">
        <v>7</v>
      </c>
      <c r="M5" s="327">
        <v>1.2</v>
      </c>
      <c r="O5" s="324"/>
      <c r="P5" s="132" t="s">
        <v>901</v>
      </c>
      <c r="R5" s="326">
        <v>2013</v>
      </c>
      <c r="S5" s="326" t="s">
        <v>156</v>
      </c>
    </row>
    <row r="6" spans="1:19" ht="11.25" customHeight="1">
      <c r="A6" s="323" t="s">
        <v>8</v>
      </c>
      <c r="B6" s="134" t="s">
        <v>191</v>
      </c>
      <c r="C6" s="323" t="s">
        <v>8</v>
      </c>
      <c r="E6" s="132" t="s">
        <v>357</v>
      </c>
      <c r="G6" s="253" t="s">
        <v>488</v>
      </c>
      <c r="I6" s="132" t="s">
        <v>865</v>
      </c>
      <c r="K6" s="132" t="s">
        <v>567</v>
      </c>
      <c r="O6" s="407" t="s">
        <v>962</v>
      </c>
      <c r="P6" s="132" t="s">
        <v>948</v>
      </c>
      <c r="R6" s="326">
        <v>2014</v>
      </c>
      <c r="S6" s="326" t="s">
        <v>157</v>
      </c>
    </row>
    <row r="7" spans="1:19" ht="11.25" customHeight="1">
      <c r="A7" s="323" t="s">
        <v>17</v>
      </c>
      <c r="B7" s="134" t="s">
        <v>192</v>
      </c>
      <c r="C7" s="323" t="s">
        <v>17</v>
      </c>
      <c r="E7" s="326" t="s">
        <v>358</v>
      </c>
      <c r="G7" s="361" t="s">
        <v>716</v>
      </c>
      <c r="I7" s="132" t="s">
        <v>550</v>
      </c>
      <c r="K7" s="283" t="s">
        <v>560</v>
      </c>
      <c r="M7" s="132" t="s">
        <v>417</v>
      </c>
      <c r="R7" s="326">
        <v>2015</v>
      </c>
      <c r="S7" s="326" t="s">
        <v>158</v>
      </c>
    </row>
    <row r="8" spans="1:19" ht="11.25" customHeight="1">
      <c r="A8" s="323" t="s">
        <v>18</v>
      </c>
      <c r="B8" s="134" t="s">
        <v>193</v>
      </c>
      <c r="C8" s="323" t="s">
        <v>18</v>
      </c>
      <c r="E8" s="326" t="s">
        <v>96</v>
      </c>
      <c r="G8" s="328" t="s">
        <v>489</v>
      </c>
      <c r="I8" s="132" t="s">
        <v>863</v>
      </c>
      <c r="K8" s="283" t="s">
        <v>561</v>
      </c>
      <c r="M8" s="327">
        <f>god</f>
        <v>2020</v>
      </c>
      <c r="O8" s="132" t="s">
        <v>55</v>
      </c>
      <c r="R8" s="326">
        <v>2016</v>
      </c>
      <c r="S8" s="326" t="s">
        <v>159</v>
      </c>
    </row>
    <row r="9" spans="1:19" ht="11.25" customHeight="1">
      <c r="A9" s="323" t="s">
        <v>19</v>
      </c>
      <c r="B9" s="134" t="s">
        <v>194</v>
      </c>
      <c r="C9" s="323" t="s">
        <v>19</v>
      </c>
      <c r="E9" s="326" t="s">
        <v>359</v>
      </c>
      <c r="G9" s="328" t="s">
        <v>307</v>
      </c>
      <c r="I9" s="132" t="s">
        <v>881</v>
      </c>
      <c r="K9" s="283" t="s">
        <v>562</v>
      </c>
      <c r="O9" s="326" t="s">
        <v>409</v>
      </c>
      <c r="R9" s="326">
        <v>2017</v>
      </c>
      <c r="S9" s="326" t="s">
        <v>160</v>
      </c>
    </row>
    <row r="10" spans="1:19" ht="11.25" customHeight="1">
      <c r="A10" s="323" t="s">
        <v>20</v>
      </c>
      <c r="B10" s="134" t="s">
        <v>195</v>
      </c>
      <c r="C10" s="323" t="s">
        <v>20</v>
      </c>
      <c r="I10" s="283" t="s">
        <v>453</v>
      </c>
      <c r="K10" s="283" t="s">
        <v>563</v>
      </c>
      <c r="M10" s="132" t="s">
        <v>397</v>
      </c>
      <c r="O10" s="326" t="s">
        <v>57</v>
      </c>
      <c r="R10" s="326">
        <v>2018</v>
      </c>
      <c r="S10" s="326" t="s">
        <v>161</v>
      </c>
    </row>
    <row r="11" spans="1:19" ht="11.25" customHeight="1">
      <c r="A11" s="329" t="s">
        <v>21</v>
      </c>
      <c r="B11" s="134" t="s">
        <v>196</v>
      </c>
      <c r="C11" s="135" t="s">
        <v>197</v>
      </c>
      <c r="E11" s="132" t="s">
        <v>513</v>
      </c>
      <c r="I11" s="283" t="s">
        <v>454</v>
      </c>
      <c r="K11" s="283" t="s">
        <v>564</v>
      </c>
      <c r="M11" s="327" t="str">
        <f>"01.01." &amp; PERIOD</f>
        <v>01.01.2020</v>
      </c>
      <c r="O11" s="326" t="s">
        <v>410</v>
      </c>
      <c r="R11" s="326">
        <v>2019</v>
      </c>
      <c r="S11" s="326" t="s">
        <v>162</v>
      </c>
    </row>
    <row r="12" spans="1:19" ht="11.25" customHeight="1">
      <c r="A12" s="329" t="s">
        <v>66</v>
      </c>
      <c r="B12" s="134" t="s">
        <v>198</v>
      </c>
      <c r="C12" s="135"/>
      <c r="E12" s="283" t="s">
        <v>56</v>
      </c>
      <c r="G12" s="132" t="s">
        <v>520</v>
      </c>
      <c r="I12" s="283" t="s">
        <v>455</v>
      </c>
      <c r="K12" s="283" t="s">
        <v>565</v>
      </c>
      <c r="M12" s="327" t="str">
        <f>"31.12." &amp; PERIOD</f>
        <v>31.12.2020</v>
      </c>
      <c r="O12" s="326" t="s">
        <v>59</v>
      </c>
      <c r="R12" s="326">
        <v>2020</v>
      </c>
      <c r="S12" s="326" t="s">
        <v>163</v>
      </c>
    </row>
    <row r="13" spans="1:19" ht="11.25" customHeight="1">
      <c r="A13" s="329" t="s">
        <v>67</v>
      </c>
      <c r="B13" s="134" t="s">
        <v>199</v>
      </c>
      <c r="C13" s="135" t="s">
        <v>200</v>
      </c>
      <c r="E13" s="283" t="s">
        <v>494</v>
      </c>
      <c r="G13" s="326" t="s">
        <v>365</v>
      </c>
      <c r="I13" s="283" t="s">
        <v>456</v>
      </c>
      <c r="K13" s="283" t="s">
        <v>566</v>
      </c>
      <c r="O13" s="326" t="s">
        <v>60</v>
      </c>
      <c r="R13" s="326">
        <v>2021</v>
      </c>
      <c r="S13" s="326" t="s">
        <v>164</v>
      </c>
    </row>
    <row r="14" spans="1:19" ht="11.25" customHeight="1">
      <c r="A14" s="329" t="s">
        <v>147</v>
      </c>
      <c r="B14" s="330" t="s">
        <v>151</v>
      </c>
      <c r="C14" s="331" t="s">
        <v>149</v>
      </c>
      <c r="E14" s="283" t="s">
        <v>495</v>
      </c>
      <c r="I14" s="283" t="s">
        <v>541</v>
      </c>
      <c r="M14" s="132" t="s">
        <v>395</v>
      </c>
      <c r="O14" s="284" t="s">
        <v>168</v>
      </c>
    </row>
    <row r="15" spans="1:19" ht="11.25" customHeight="1">
      <c r="A15" s="323" t="s">
        <v>22</v>
      </c>
      <c r="B15" s="134" t="s">
        <v>201</v>
      </c>
      <c r="C15" s="323" t="s">
        <v>22</v>
      </c>
      <c r="E15" s="283" t="s">
        <v>496</v>
      </c>
      <c r="I15" s="283" t="s">
        <v>542</v>
      </c>
      <c r="M15" s="327" t="str">
        <f>"01.01." &amp; PERIOD</f>
        <v>01.01.2020</v>
      </c>
      <c r="O15" s="326" t="s">
        <v>61</v>
      </c>
    </row>
    <row r="16" spans="1:19" ht="11.25" customHeight="1">
      <c r="A16" s="323" t="s">
        <v>23</v>
      </c>
      <c r="B16" s="134" t="s">
        <v>202</v>
      </c>
      <c r="C16" s="323" t="s">
        <v>23</v>
      </c>
      <c r="E16" s="283" t="s">
        <v>497</v>
      </c>
      <c r="G16" s="132" t="s">
        <v>765</v>
      </c>
      <c r="I16" s="283" t="s">
        <v>756</v>
      </c>
      <c r="M16" s="327" t="str">
        <f>"31.12." &amp; PERIOD</f>
        <v>31.12.2020</v>
      </c>
      <c r="O16" s="326" t="s">
        <v>62</v>
      </c>
    </row>
    <row r="17" spans="1:15" ht="11.25" customHeight="1">
      <c r="A17" s="323" t="s">
        <v>25</v>
      </c>
      <c r="B17" s="134" t="s">
        <v>203</v>
      </c>
      <c r="C17" s="323" t="s">
        <v>25</v>
      </c>
      <c r="E17" s="283" t="s">
        <v>498</v>
      </c>
      <c r="G17" s="360" t="s">
        <v>762</v>
      </c>
      <c r="I17" s="283" t="s">
        <v>757</v>
      </c>
      <c r="O17" s="326" t="s">
        <v>63</v>
      </c>
    </row>
    <row r="18" spans="1:15" ht="11.25" customHeight="1">
      <c r="A18" s="323" t="s">
        <v>26</v>
      </c>
      <c r="B18" s="134" t="s">
        <v>204</v>
      </c>
      <c r="C18" s="323" t="s">
        <v>26</v>
      </c>
      <c r="E18" s="283" t="s">
        <v>499</v>
      </c>
      <c r="I18" s="283" t="s">
        <v>758</v>
      </c>
      <c r="M18" s="405" t="s">
        <v>947</v>
      </c>
      <c r="O18" s="326" t="s">
        <v>64</v>
      </c>
    </row>
    <row r="19" spans="1:15" ht="11.25" customHeight="1">
      <c r="A19" s="323" t="s">
        <v>27</v>
      </c>
      <c r="B19" s="134" t="s">
        <v>205</v>
      </c>
      <c r="C19" s="135" t="s">
        <v>206</v>
      </c>
      <c r="E19" s="283" t="s">
        <v>500</v>
      </c>
      <c r="I19" s="283" t="s">
        <v>759</v>
      </c>
      <c r="M19" s="406" t="str">
        <f>"01.01." &amp; PERIOD</f>
        <v>01.01.2020</v>
      </c>
      <c r="O19" s="326" t="s">
        <v>411</v>
      </c>
    </row>
    <row r="20" spans="1:15" ht="11.25" customHeight="1">
      <c r="A20" s="323" t="s">
        <v>28</v>
      </c>
      <c r="B20" s="134" t="s">
        <v>207</v>
      </c>
      <c r="C20" s="323" t="s">
        <v>28</v>
      </c>
      <c r="E20" s="283" t="s">
        <v>501</v>
      </c>
      <c r="G20" s="132" t="s">
        <v>507</v>
      </c>
      <c r="I20" s="283" t="s">
        <v>872</v>
      </c>
      <c r="M20" s="406" t="str">
        <f>"31.12." &amp; PERIOD</f>
        <v>31.12.2020</v>
      </c>
      <c r="O20" s="326" t="s">
        <v>412</v>
      </c>
    </row>
    <row r="21" spans="1:15" ht="11.25" customHeight="1">
      <c r="A21" s="323" t="s">
        <v>29</v>
      </c>
      <c r="B21" s="134" t="s">
        <v>208</v>
      </c>
      <c r="C21" s="323" t="s">
        <v>29</v>
      </c>
      <c r="E21" s="283" t="s">
        <v>502</v>
      </c>
      <c r="G21" s="283" t="s">
        <v>503</v>
      </c>
      <c r="I21" s="283" t="s">
        <v>873</v>
      </c>
      <c r="O21" s="326" t="s">
        <v>413</v>
      </c>
    </row>
    <row r="22" spans="1:15" ht="11.25" customHeight="1">
      <c r="A22" s="323" t="s">
        <v>30</v>
      </c>
      <c r="B22" s="134" t="s">
        <v>209</v>
      </c>
      <c r="C22" s="323" t="s">
        <v>30</v>
      </c>
      <c r="G22" s="283" t="s">
        <v>705</v>
      </c>
      <c r="I22" s="283" t="s">
        <v>874</v>
      </c>
      <c r="K22" s="132" t="s">
        <v>24</v>
      </c>
      <c r="M22" s="372" t="s">
        <v>731</v>
      </c>
      <c r="O22" s="326" t="s">
        <v>414</v>
      </c>
    </row>
    <row r="23" spans="1:15" ht="11.25" customHeight="1">
      <c r="A23" s="323" t="s">
        <v>31</v>
      </c>
      <c r="B23" s="134" t="s">
        <v>210</v>
      </c>
      <c r="C23" s="135" t="s">
        <v>211</v>
      </c>
      <c r="E23" s="132" t="s">
        <v>180</v>
      </c>
      <c r="G23" s="283" t="s">
        <v>704</v>
      </c>
      <c r="I23" s="283" t="s">
        <v>875</v>
      </c>
      <c r="K23" s="399" t="s">
        <v>311</v>
      </c>
      <c r="M23" s="373" t="s">
        <v>729</v>
      </c>
      <c r="O23" s="326" t="s">
        <v>415</v>
      </c>
    </row>
    <row r="24" spans="1:15" ht="11.25" customHeight="1">
      <c r="A24" s="323" t="s">
        <v>32</v>
      </c>
      <c r="B24" s="134" t="s">
        <v>212</v>
      </c>
      <c r="C24" s="323" t="s">
        <v>32</v>
      </c>
      <c r="E24" s="326" t="s">
        <v>168</v>
      </c>
      <c r="G24" s="283" t="s">
        <v>706</v>
      </c>
      <c r="I24" s="283" t="s">
        <v>876</v>
      </c>
      <c r="K24" s="399" t="s">
        <v>312</v>
      </c>
      <c r="M24" s="373" t="s">
        <v>730</v>
      </c>
      <c r="O24" s="326" t="s">
        <v>416</v>
      </c>
    </row>
    <row r="25" spans="1:15" ht="11.25" customHeight="1">
      <c r="A25" s="323" t="s">
        <v>33</v>
      </c>
      <c r="B25" s="134" t="s">
        <v>213</v>
      </c>
      <c r="C25" s="323" t="s">
        <v>33</v>
      </c>
      <c r="E25" s="326" t="s">
        <v>304</v>
      </c>
      <c r="G25" s="283" t="s">
        <v>707</v>
      </c>
      <c r="I25" s="283" t="s">
        <v>877</v>
      </c>
    </row>
    <row r="26" spans="1:15" ht="11.25" customHeight="1">
      <c r="A26" s="323" t="s">
        <v>34</v>
      </c>
      <c r="B26" s="134" t="s">
        <v>214</v>
      </c>
      <c r="C26" s="323" t="s">
        <v>34</v>
      </c>
      <c r="E26" s="283" t="s">
        <v>505</v>
      </c>
      <c r="I26" s="283" t="s">
        <v>878</v>
      </c>
    </row>
    <row r="27" spans="1:15" ht="11.25" customHeight="1">
      <c r="A27" s="323" t="s">
        <v>35</v>
      </c>
      <c r="B27" s="134" t="s">
        <v>215</v>
      </c>
      <c r="C27" s="323" t="s">
        <v>35</v>
      </c>
      <c r="E27" s="283" t="s">
        <v>489</v>
      </c>
      <c r="I27" s="283" t="s">
        <v>879</v>
      </c>
      <c r="K27" s="335" t="s">
        <v>314</v>
      </c>
      <c r="M27" s="132" t="s">
        <v>900</v>
      </c>
      <c r="O27" s="132" t="s">
        <v>65</v>
      </c>
    </row>
    <row r="28" spans="1:15" ht="11.25" customHeight="1">
      <c r="A28" s="323" t="s">
        <v>89</v>
      </c>
      <c r="B28" s="134" t="s">
        <v>216</v>
      </c>
      <c r="C28" s="323" t="s">
        <v>89</v>
      </c>
      <c r="E28" s="283" t="s">
        <v>506</v>
      </c>
      <c r="G28" s="132" t="s">
        <v>718</v>
      </c>
      <c r="I28" s="283" t="s">
        <v>880</v>
      </c>
      <c r="K28" s="336" t="s">
        <v>320</v>
      </c>
      <c r="M28" s="360" t="s">
        <v>61</v>
      </c>
      <c r="O28" s="326" t="s">
        <v>56</v>
      </c>
    </row>
    <row r="29" spans="1:15" ht="11.25" customHeight="1">
      <c r="A29" s="323" t="s">
        <v>36</v>
      </c>
      <c r="B29" s="134" t="s">
        <v>217</v>
      </c>
      <c r="C29" s="323" t="s">
        <v>36</v>
      </c>
      <c r="E29" s="283" t="s">
        <v>305</v>
      </c>
      <c r="G29" s="358" t="s">
        <v>671</v>
      </c>
      <c r="M29" s="360" t="s">
        <v>62</v>
      </c>
      <c r="O29" s="326" t="s">
        <v>57</v>
      </c>
    </row>
    <row r="30" spans="1:15" ht="11.25" customHeight="1">
      <c r="A30" s="323" t="s">
        <v>37</v>
      </c>
      <c r="B30" s="134" t="s">
        <v>218</v>
      </c>
      <c r="C30" s="323" t="s">
        <v>37</v>
      </c>
      <c r="E30" s="283" t="s">
        <v>306</v>
      </c>
      <c r="G30" s="358" t="s">
        <v>670</v>
      </c>
      <c r="I30" s="132" t="s">
        <v>738</v>
      </c>
      <c r="M30" s="360" t="s">
        <v>63</v>
      </c>
      <c r="O30" s="326" t="s">
        <v>58</v>
      </c>
    </row>
    <row r="31" spans="1:15" ht="11.25" customHeight="1">
      <c r="A31" s="323" t="s">
        <v>38</v>
      </c>
      <c r="B31" s="134" t="s">
        <v>219</v>
      </c>
      <c r="C31" s="323" t="s">
        <v>38</v>
      </c>
      <c r="E31" s="283" t="s">
        <v>307</v>
      </c>
      <c r="G31" s="358" t="s">
        <v>669</v>
      </c>
      <c r="I31" s="326" t="s">
        <v>97</v>
      </c>
      <c r="K31" s="335" t="s">
        <v>319</v>
      </c>
      <c r="M31" s="360" t="s">
        <v>365</v>
      </c>
      <c r="O31" s="326" t="s">
        <v>59</v>
      </c>
    </row>
    <row r="32" spans="1:15" ht="11.25" customHeight="1">
      <c r="A32" s="323" t="s">
        <v>39</v>
      </c>
      <c r="B32" s="134" t="s">
        <v>220</v>
      </c>
      <c r="C32" s="323" t="s">
        <v>39</v>
      </c>
      <c r="E32" s="283" t="s">
        <v>761</v>
      </c>
      <c r="G32" s="358" t="s">
        <v>717</v>
      </c>
      <c r="I32" s="360" t="s">
        <v>742</v>
      </c>
      <c r="K32" s="336" t="s">
        <v>318</v>
      </c>
      <c r="M32" s="326" t="s">
        <v>64</v>
      </c>
      <c r="O32" s="326" t="s">
        <v>60</v>
      </c>
    </row>
    <row r="33" spans="1:15" ht="11.25" customHeight="1">
      <c r="A33" s="323" t="s">
        <v>40</v>
      </c>
      <c r="B33" s="134" t="s">
        <v>221</v>
      </c>
      <c r="C33" s="323" t="s">
        <v>40</v>
      </c>
      <c r="E33" s="283" t="s">
        <v>308</v>
      </c>
      <c r="I33" s="360" t="s">
        <v>739</v>
      </c>
      <c r="K33" s="336" t="s">
        <v>318</v>
      </c>
      <c r="M33" s="360" t="s">
        <v>899</v>
      </c>
      <c r="O33" s="326" t="s">
        <v>9</v>
      </c>
    </row>
    <row r="34" spans="1:15" ht="11.25" customHeight="1">
      <c r="A34" s="323" t="s">
        <v>41</v>
      </c>
      <c r="B34" s="134" t="s">
        <v>222</v>
      </c>
      <c r="C34" s="323" t="s">
        <v>41</v>
      </c>
      <c r="E34" s="283" t="s">
        <v>309</v>
      </c>
      <c r="K34" s="336" t="s">
        <v>318</v>
      </c>
    </row>
    <row r="35" spans="1:15" ht="11.25" customHeight="1">
      <c r="A35" s="323" t="s">
        <v>42</v>
      </c>
      <c r="B35" s="134" t="s">
        <v>223</v>
      </c>
      <c r="C35" s="323" t="s">
        <v>42</v>
      </c>
      <c r="E35" s="283" t="s">
        <v>310</v>
      </c>
      <c r="G35" s="132" t="s">
        <v>898</v>
      </c>
      <c r="K35" s="336" t="s">
        <v>318</v>
      </c>
      <c r="M35" s="405" t="s">
        <v>957</v>
      </c>
      <c r="O35" s="372" t="s">
        <v>964</v>
      </c>
    </row>
    <row r="36" spans="1:15" ht="11.25" customHeight="1">
      <c r="A36" s="323" t="s">
        <v>43</v>
      </c>
      <c r="B36" s="134" t="s">
        <v>224</v>
      </c>
      <c r="C36" s="323" t="s">
        <v>43</v>
      </c>
      <c r="E36" s="326" t="s">
        <v>514</v>
      </c>
      <c r="G36" s="360" t="s">
        <v>61</v>
      </c>
      <c r="K36" s="336" t="s">
        <v>318</v>
      </c>
      <c r="M36" s="413" t="s">
        <v>952</v>
      </c>
      <c r="O36" s="399" t="s">
        <v>965</v>
      </c>
    </row>
    <row r="37" spans="1:15" ht="11.25" customHeight="1">
      <c r="A37" s="323" t="s">
        <v>44</v>
      </c>
      <c r="B37" s="134" t="s">
        <v>225</v>
      </c>
      <c r="C37" s="323" t="s">
        <v>44</v>
      </c>
      <c r="E37" s="283" t="s">
        <v>515</v>
      </c>
      <c r="G37" s="360" t="s">
        <v>62</v>
      </c>
      <c r="M37" s="413" t="s">
        <v>953</v>
      </c>
      <c r="O37" s="399" t="s">
        <v>307</v>
      </c>
    </row>
    <row r="38" spans="1:15" ht="11.25" customHeight="1">
      <c r="A38" s="323" t="s">
        <v>45</v>
      </c>
      <c r="B38" s="134" t="s">
        <v>226</v>
      </c>
      <c r="C38" s="323" t="s">
        <v>45</v>
      </c>
      <c r="E38" s="283" t="s">
        <v>516</v>
      </c>
      <c r="G38" s="360" t="s">
        <v>63</v>
      </c>
      <c r="M38" s="413" t="s">
        <v>954</v>
      </c>
      <c r="O38" s="399" t="s">
        <v>305</v>
      </c>
    </row>
    <row r="39" spans="1:15" ht="11.25" customHeight="1">
      <c r="A39" s="323" t="s">
        <v>46</v>
      </c>
      <c r="B39" s="134" t="s">
        <v>227</v>
      </c>
      <c r="C39" s="323" t="s">
        <v>46</v>
      </c>
      <c r="E39" s="283" t="s">
        <v>517</v>
      </c>
      <c r="M39" s="413" t="s">
        <v>955</v>
      </c>
      <c r="O39" s="399" t="s">
        <v>306</v>
      </c>
    </row>
    <row r="40" spans="1:15" ht="11.25" customHeight="1">
      <c r="A40" s="323" t="s">
        <v>47</v>
      </c>
      <c r="B40" s="134" t="s">
        <v>228</v>
      </c>
      <c r="C40" s="323" t="s">
        <v>47</v>
      </c>
      <c r="E40" s="283" t="s">
        <v>518</v>
      </c>
      <c r="M40" s="413" t="s">
        <v>956</v>
      </c>
    </row>
    <row r="41" spans="1:15" ht="11.25" customHeight="1">
      <c r="A41" s="323" t="s">
        <v>48</v>
      </c>
      <c r="B41" s="134" t="s">
        <v>229</v>
      </c>
      <c r="C41" s="323" t="s">
        <v>48</v>
      </c>
    </row>
    <row r="42" spans="1:15" ht="11.25" customHeight="1">
      <c r="A42" s="323" t="s">
        <v>49</v>
      </c>
      <c r="B42" s="134" t="s">
        <v>230</v>
      </c>
      <c r="C42" s="323" t="s">
        <v>49</v>
      </c>
      <c r="E42" s="132" t="s">
        <v>381</v>
      </c>
      <c r="G42" s="132" t="s">
        <v>504</v>
      </c>
      <c r="I42" s="132" t="s">
        <v>519</v>
      </c>
      <c r="K42" s="132" t="s">
        <v>508</v>
      </c>
      <c r="M42" s="132" t="s">
        <v>703</v>
      </c>
      <c r="O42" s="132" t="s">
        <v>897</v>
      </c>
    </row>
    <row r="43" spans="1:15" ht="11.25" customHeight="1">
      <c r="A43" s="323" t="s">
        <v>50</v>
      </c>
      <c r="B43" s="134" t="s">
        <v>231</v>
      </c>
      <c r="C43" s="323" t="s">
        <v>50</v>
      </c>
      <c r="E43" s="326" t="s">
        <v>0</v>
      </c>
      <c r="G43" s="326" t="s">
        <v>0</v>
      </c>
      <c r="H43" s="359" t="str">
        <f>"HTP.P('&lt;" &amp; G43 &amp; "&gt;&lt;![CDATA[' || " &amp; IF(MID(G43,3,4)="STUB","NULL","REC." &amp; G43) &amp; " || ']]&gt;&lt;/" &amp; G43 &amp; "&gt;');"</f>
        <v>HTP.P('&lt;LGL_ID&gt;&lt;![CDATA[' || REC.LGL_ID || ']]&gt;&lt;/LGL_ID&gt;');</v>
      </c>
      <c r="I43" s="326" t="s">
        <v>0</v>
      </c>
      <c r="J43" s="359" t="str">
        <f t="shared" ref="J43:J74" si="0">"HTP.P('&lt;" &amp; I43 &amp; "&gt;&lt;![CDATA[' || " &amp; IF(MID(I43,3,4)="STUB","NULL","REC." &amp; I43) &amp; " || ']]&gt;&lt;/" &amp; I43 &amp; "&gt;');"</f>
        <v>HTP.P('&lt;LGL_ID&gt;&lt;![CDATA[' || REC.LGL_ID || ']]&gt;&lt;/LGL_ID&gt;');</v>
      </c>
      <c r="K43" s="326" t="s">
        <v>0</v>
      </c>
      <c r="L43" s="359" t="str">
        <f>"HTP.P('&lt;" &amp; K43 &amp; "&gt;&lt;![CDATA[' || " &amp; IF(MID(K43,3,4)="STUB","NULL","REC." &amp; K43) &amp; " || ']]&gt;&lt;/" &amp; K43 &amp; "&gt;');"</f>
        <v>HTP.P('&lt;LGL_ID&gt;&lt;![CDATA[' || REC.LGL_ID || ']]&gt;&lt;/LGL_ID&gt;');</v>
      </c>
      <c r="M43" s="326" t="s">
        <v>0</v>
      </c>
      <c r="N43" s="359" t="str">
        <f t="shared" ref="N43:N74" si="1">"HTP.P('&lt;" &amp; M43 &amp; "&gt;&lt;![CDATA[' || " &amp; IF(MID(M43,3,4)="STUB","NULL","REC." &amp; M43) &amp; " || ']]&gt;&lt;/" &amp; M43 &amp; "&gt;');"</f>
        <v>HTP.P('&lt;LGL_ID&gt;&lt;![CDATA[' || REC.LGL_ID || ']]&gt;&lt;/LGL_ID&gt;');</v>
      </c>
      <c r="O43" s="326" t="s">
        <v>0</v>
      </c>
    </row>
    <row r="44" spans="1:15" ht="11.25" customHeight="1">
      <c r="A44" s="323" t="s">
        <v>51</v>
      </c>
      <c r="B44" s="134" t="s">
        <v>232</v>
      </c>
      <c r="C44" s="323" t="s">
        <v>51</v>
      </c>
      <c r="E44" s="326" t="s">
        <v>364</v>
      </c>
      <c r="G44" s="284" t="s">
        <v>574</v>
      </c>
      <c r="H44" s="359" t="str">
        <f t="shared" ref="H44:H107" si="2">"HTP.P('&lt;" &amp; G44 &amp; "&gt;&lt;![CDATA[' || " &amp; IF(MID(G44,3,4)="STUB","NULL","REC." &amp; G44) &amp; " || ']]&gt;&lt;/" &amp; G44 &amp; "&gt;');"</f>
        <v>HTP.P('&lt;L_STUB_1&gt;&lt;![CDATA[' || NULL || ']]&gt;&lt;/L_STUB_1&gt;');</v>
      </c>
      <c r="I44" s="326" t="s">
        <v>672</v>
      </c>
      <c r="J44" s="359" t="str">
        <f t="shared" si="0"/>
        <v>HTP.P('&lt;L_OBJECT_NAME&gt;&lt;![CDATA[' || REC.L_OBJECT_NAME || ']]&gt;&lt;/L_OBJECT_NAME&gt;');</v>
      </c>
      <c r="K44" s="326" t="s">
        <v>364</v>
      </c>
      <c r="L44" s="359" t="str">
        <f>"HTP.P('&lt;" &amp; K44 &amp; "&gt;&lt;![CDATA[' || " &amp; IF(MID(K44,3,4)="STUB","NULL","REC." &amp; K44) &amp; " || ']]&gt;&lt;/" &amp; K44 &amp; "&gt;');"</f>
        <v>HTP.P('&lt;NOMER_NAME&gt;&lt;![CDATA[' || REC.NOMER_NAME || ']]&gt;&lt;/NOMER_NAME&gt;');</v>
      </c>
      <c r="M44" s="284" t="s">
        <v>574</v>
      </c>
      <c r="N44" s="359" t="str">
        <f t="shared" si="1"/>
        <v>HTP.P('&lt;L_STUB_1&gt;&lt;![CDATA[' || NULL || ']]&gt;&lt;/L_STUB_1&gt;');</v>
      </c>
      <c r="O44" s="326" t="s">
        <v>364</v>
      </c>
    </row>
    <row r="45" spans="1:15" ht="11.25" customHeight="1">
      <c r="A45" s="323" t="s">
        <v>52</v>
      </c>
      <c r="B45" s="134" t="s">
        <v>233</v>
      </c>
      <c r="C45" s="323" t="s">
        <v>52</v>
      </c>
      <c r="E45" s="326" t="s">
        <v>379</v>
      </c>
      <c r="G45" s="284" t="s">
        <v>575</v>
      </c>
      <c r="H45" s="359" t="str">
        <f t="shared" si="2"/>
        <v>HTP.P('&lt;L_STUB_2&gt;&lt;![CDATA[' || NULL || ']]&gt;&lt;/L_STUB_2&gt;');</v>
      </c>
      <c r="I45" s="326" t="s">
        <v>673</v>
      </c>
      <c r="J45" s="359" t="str">
        <f t="shared" si="0"/>
        <v>HTP.P('&lt;L_OBJECT_TYPE&gt;&lt;![CDATA[' || REC.L_OBJECT_TYPE || ']]&gt;&lt;/L_OBJECT_TYPE&gt;');</v>
      </c>
      <c r="K45" s="358" t="s">
        <v>671</v>
      </c>
      <c r="L45" s="359" t="str">
        <f>"HTP.P('&lt;" &amp; K45 &amp; "&gt;&lt;![CDATA[' || " &amp; IF(MID(K45,3,4)="STUB","NULL","REC." &amp; K45) &amp; " || ']]&gt;&lt;/" &amp; K45 &amp; "&gt;');"</f>
        <v>HTP.P('&lt;VTOP_NAME&gt;&lt;![CDATA[' || REC.VTOP_NAME || ']]&gt;&lt;/VTOP_NAME&gt;');</v>
      </c>
      <c r="M45" s="284" t="s">
        <v>575</v>
      </c>
      <c r="N45" s="359" t="str">
        <f t="shared" si="1"/>
        <v>HTP.P('&lt;L_STUB_2&gt;&lt;![CDATA[' || NULL || ']]&gt;&lt;/L_STUB_2&gt;');</v>
      </c>
      <c r="O45" s="326" t="s">
        <v>368</v>
      </c>
    </row>
    <row r="46" spans="1:15" ht="11.25" customHeight="1">
      <c r="A46" s="323" t="s">
        <v>53</v>
      </c>
      <c r="B46" s="134" t="s">
        <v>234</v>
      </c>
      <c r="C46" s="323" t="s">
        <v>53</v>
      </c>
      <c r="E46" s="326" t="s">
        <v>380</v>
      </c>
      <c r="G46" s="284" t="s">
        <v>576</v>
      </c>
      <c r="H46" s="359" t="str">
        <f t="shared" si="2"/>
        <v>HTP.P('&lt;L_STUB_3&gt;&lt;![CDATA[' || NULL || ']]&gt;&lt;/L_STUB_3&gt;');</v>
      </c>
      <c r="I46" s="326" t="s">
        <v>674</v>
      </c>
      <c r="J46" s="359" t="str">
        <f t="shared" si="0"/>
        <v>HTP.P('&lt;L_BASE_SERVICE_1&gt;&lt;![CDATA[' || REC.L_BASE_SERVICE_1 || ']]&gt;&lt;/L_BASE_SERVICE_1&gt;');</v>
      </c>
      <c r="K46" s="358" t="s">
        <v>670</v>
      </c>
      <c r="L46" s="359" t="str">
        <f>"HTP.P('&lt;" &amp; K46 &amp; "&gt;&lt;![CDATA[' || " &amp; IF(MID(K46,3,4)="STUB","NULL","REC." &amp; K46) &amp; " || ']]&gt;&lt;/" &amp; K46 &amp; "&gt;');"</f>
        <v>HTP.P('&lt;VTOP2_NAME&gt;&lt;![CDATA[' || REC.VTOP2_NAME || ']]&gt;&lt;/VTOP2_NAME&gt;');</v>
      </c>
      <c r="M46" s="284" t="s">
        <v>576</v>
      </c>
      <c r="N46" s="359" t="str">
        <f t="shared" si="1"/>
        <v>HTP.P('&lt;L_STUB_3&gt;&lt;![CDATA[' || NULL || ']]&gt;&lt;/L_STUB_3&gt;');</v>
      </c>
      <c r="O46" s="326" t="s">
        <v>62</v>
      </c>
    </row>
    <row r="47" spans="1:15" ht="11.25" customHeight="1">
      <c r="A47" s="323" t="s">
        <v>54</v>
      </c>
      <c r="B47" s="134" t="s">
        <v>235</v>
      </c>
      <c r="C47" s="323" t="s">
        <v>54</v>
      </c>
      <c r="E47" s="326" t="s">
        <v>382</v>
      </c>
      <c r="G47" s="284" t="s">
        <v>577</v>
      </c>
      <c r="H47" s="359" t="str">
        <f t="shared" si="2"/>
        <v>HTP.P('&lt;L_STUB_4&gt;&lt;![CDATA[' || NULL || ']]&gt;&lt;/L_STUB_4&gt;');</v>
      </c>
      <c r="I47" s="326" t="s">
        <v>675</v>
      </c>
      <c r="J47" s="359" t="str">
        <f t="shared" si="0"/>
        <v>HTP.P('&lt;L_BASE_SERVICE_2&gt;&lt;![CDATA[' || REC.L_BASE_SERVICE_2 || ']]&gt;&lt;/L_BASE_SERVICE_2&gt;');</v>
      </c>
      <c r="K47" s="358" t="s">
        <v>669</v>
      </c>
      <c r="L47" s="359" t="str">
        <f>"HTP.P('&lt;" &amp; K47 &amp; "&gt;&lt;![CDATA[' || " &amp; IF(MID(K47,3,4)="STUB","NULL","REC." &amp; K47) &amp; " || ']]&gt;&lt;/" &amp; K47 &amp; "&gt;');"</f>
        <v>HTP.P('&lt;ODP_NAME&gt;&lt;![CDATA[' || REC.ODP_NAME || ']]&gt;&lt;/ODP_NAME&gt;');</v>
      </c>
      <c r="M47" s="284" t="s">
        <v>577</v>
      </c>
      <c r="N47" s="359" t="str">
        <f t="shared" si="1"/>
        <v>HTP.P('&lt;L_STUB_4&gt;&lt;![CDATA[' || NULL || ']]&gt;&lt;/L_STUB_4&gt;');</v>
      </c>
      <c r="O47" s="326" t="s">
        <v>63</v>
      </c>
    </row>
    <row r="48" spans="1:15" ht="11.25" customHeight="1">
      <c r="A48" s="323" t="s">
        <v>109</v>
      </c>
      <c r="B48" s="134" t="s">
        <v>236</v>
      </c>
      <c r="C48" s="323" t="s">
        <v>109</v>
      </c>
      <c r="E48" s="326" t="s">
        <v>61</v>
      </c>
      <c r="G48" s="283" t="s">
        <v>364</v>
      </c>
      <c r="H48" s="359" t="str">
        <f t="shared" si="2"/>
        <v>HTP.P('&lt;NOMER_NAME&gt;&lt;![CDATA[' || REC.NOMER_NAME || ']]&gt;&lt;/NOMER_NAME&gt;');</v>
      </c>
      <c r="I48" s="326" t="s">
        <v>676</v>
      </c>
      <c r="J48" s="359" t="str">
        <f t="shared" si="0"/>
        <v>HTP.P('&lt;L_BASE_SERVICE_3&gt;&lt;![CDATA[' || REC.L_BASE_SERVICE_3 || ']]&gt;&lt;/L_BASE_SERVICE_3&gt;');</v>
      </c>
      <c r="K48" s="283" t="s">
        <v>640</v>
      </c>
      <c r="L48" s="359" t="str">
        <f>"HTP.P('&lt;" &amp; K48 &amp; "&gt;' || " &amp; IF(MID(K48,3,4)="STUB","NULL","REC." &amp; K48) &amp; " || '&lt;/" &amp; K48 &amp; "&gt;');"</f>
        <v>HTP.P('&lt;L1_1_1&gt;' || REC.L1_1_1 || '&lt;/L1_1_1&gt;');</v>
      </c>
      <c r="M48" s="326" t="s">
        <v>364</v>
      </c>
      <c r="N48" s="359" t="str">
        <f t="shared" si="1"/>
        <v>HTP.P('&lt;NOMER_NAME&gt;&lt;![CDATA[' || REC.NOMER_NAME || ']]&gt;&lt;/NOMER_NAME&gt;');</v>
      </c>
      <c r="O48" s="326" t="s">
        <v>61</v>
      </c>
    </row>
    <row r="49" spans="1:15" ht="11.25" customHeight="1">
      <c r="A49" s="323" t="s">
        <v>110</v>
      </c>
      <c r="B49" s="134" t="s">
        <v>237</v>
      </c>
      <c r="C49" s="323" t="s">
        <v>110</v>
      </c>
      <c r="E49" s="326" t="s">
        <v>62</v>
      </c>
      <c r="G49" s="283" t="s">
        <v>62</v>
      </c>
      <c r="H49" s="359" t="str">
        <f t="shared" si="2"/>
        <v>HTP.P('&lt;INN_NAME&gt;&lt;![CDATA[' || REC.INN_NAME || ']]&gt;&lt;/INN_NAME&gt;');</v>
      </c>
      <c r="I49" s="326" t="s">
        <v>369</v>
      </c>
      <c r="J49" s="359" t="str">
        <f t="shared" si="0"/>
        <v>HTP.P('&lt;L_ADDRESS_MR&gt;&lt;![CDATA[' || REC.L_ADDRESS_MR || ']]&gt;&lt;/L_ADDRESS_MR&gt;');</v>
      </c>
      <c r="K49" s="283" t="s">
        <v>641</v>
      </c>
      <c r="L49" s="359" t="str">
        <f t="shared" ref="L49:L81" si="3">"HTP.P('&lt;" &amp; K49 &amp; "&gt;' || " &amp; IF(MID(K49,3,4)="STUB","NULL","REC." &amp; K49) &amp; " || '&lt;/" &amp; K49 &amp; "&gt;');"</f>
        <v>HTP.P('&lt;L1_1_2&gt;' || REC.L1_1_2 || '&lt;/L1_1_2&gt;');</v>
      </c>
      <c r="M49" s="326" t="s">
        <v>62</v>
      </c>
      <c r="N49" s="359" t="str">
        <f t="shared" si="1"/>
        <v>HTP.P('&lt;INN_NAME&gt;&lt;![CDATA[' || REC.INN_NAME || ']]&gt;&lt;/INN_NAME&gt;');</v>
      </c>
      <c r="O49" s="326" t="s">
        <v>365</v>
      </c>
    </row>
    <row r="50" spans="1:15" ht="11.25" customHeight="1">
      <c r="A50" s="323" t="s">
        <v>111</v>
      </c>
      <c r="B50" s="134" t="s">
        <v>238</v>
      </c>
      <c r="C50" s="323" t="s">
        <v>111</v>
      </c>
      <c r="E50" s="326" t="s">
        <v>63</v>
      </c>
      <c r="G50" s="283" t="s">
        <v>63</v>
      </c>
      <c r="H50" s="359" t="str">
        <f t="shared" si="2"/>
        <v>HTP.P('&lt;KPP_NAME&gt;&lt;![CDATA[' || REC.KPP_NAME || ']]&gt;&lt;/KPP_NAME&gt;');</v>
      </c>
      <c r="I50" s="326" t="s">
        <v>370</v>
      </c>
      <c r="J50" s="359" t="str">
        <f t="shared" si="0"/>
        <v>HTP.P('&lt;L_ADDRESS_MO&gt;&lt;![CDATA[' || REC.L_ADDRESS_MO || ']]&gt;&lt;/L_ADDRESS_MO&gt;');</v>
      </c>
      <c r="K50" s="283" t="s">
        <v>509</v>
      </c>
      <c r="L50" s="359" t="str">
        <f t="shared" si="3"/>
        <v>HTP.P('&lt;L1_2_1&gt;' || REC.L1_2_1 || '&lt;/L1_2_1&gt;');</v>
      </c>
      <c r="M50" s="326" t="s">
        <v>63</v>
      </c>
      <c r="N50" s="359" t="str">
        <f t="shared" si="1"/>
        <v>HTP.P('&lt;KPP_NAME&gt;&lt;![CDATA[' || REC.KPP_NAME || ']]&gt;&lt;/KPP_NAME&gt;');</v>
      </c>
      <c r="O50" s="326" t="s">
        <v>64</v>
      </c>
    </row>
    <row r="51" spans="1:15" ht="11.25" customHeight="1">
      <c r="A51" s="323" t="s">
        <v>112</v>
      </c>
      <c r="B51" s="134" t="s">
        <v>239</v>
      </c>
      <c r="C51" s="323" t="s">
        <v>112</v>
      </c>
      <c r="E51" s="326" t="s">
        <v>365</v>
      </c>
      <c r="G51" s="358" t="s">
        <v>61</v>
      </c>
      <c r="H51" s="359" t="str">
        <f t="shared" si="2"/>
        <v>HTP.P('&lt;ORG_NAME&gt;&lt;![CDATA[' || REC.ORG_NAME || ']]&gt;&lt;/ORG_NAME&gt;');</v>
      </c>
      <c r="I51" s="326" t="s">
        <v>371</v>
      </c>
      <c r="J51" s="359" t="str">
        <f t="shared" si="0"/>
        <v>HTP.P('&lt;L_ADDRESS_OKTMO&gt;&lt;![CDATA[' || REC.L_ADDRESS_OKTMO || ']]&gt;&lt;/L_ADDRESS_OKTMO&gt;');</v>
      </c>
      <c r="K51" s="283" t="s">
        <v>510</v>
      </c>
      <c r="L51" s="359" t="str">
        <f t="shared" si="3"/>
        <v>HTP.P('&lt;L1_2_2&gt;' || REC.L1_2_2 || '&lt;/L1_2_2&gt;');</v>
      </c>
      <c r="M51" s="326" t="s">
        <v>61</v>
      </c>
      <c r="N51" s="359" t="str">
        <f t="shared" si="1"/>
        <v>HTP.P('&lt;ORG_NAME&gt;&lt;![CDATA[' || REC.ORG_NAME || ']]&gt;&lt;/ORG_NAME&gt;');</v>
      </c>
      <c r="O51" s="326" t="s">
        <v>683</v>
      </c>
    </row>
    <row r="52" spans="1:15" ht="11.25" customHeight="1">
      <c r="A52" s="323" t="s">
        <v>113</v>
      </c>
      <c r="B52" s="134" t="s">
        <v>240</v>
      </c>
      <c r="C52" s="323" t="s">
        <v>113</v>
      </c>
      <c r="E52" s="326" t="s">
        <v>366</v>
      </c>
      <c r="G52" s="283" t="s">
        <v>762</v>
      </c>
      <c r="H52" s="359" t="str">
        <f t="shared" si="2"/>
        <v>HTP.P('&lt;OKOPF_NAME&gt;&lt;![CDATA[' || REC.OKOPF_NAME || ']]&gt;&lt;/OKOPF_NAME&gt;');</v>
      </c>
      <c r="I52" s="326" t="s">
        <v>372</v>
      </c>
      <c r="J52" s="359" t="str">
        <f t="shared" si="0"/>
        <v>HTP.P('&lt;L_ADDRESS_LOCATION&gt;&lt;![CDATA[' || REC.L_ADDRESS_LOCATION || ']]&gt;&lt;/L_ADDRESS_LOCATION&gt;');</v>
      </c>
      <c r="K52" s="283" t="s">
        <v>511</v>
      </c>
      <c r="L52" s="359" t="str">
        <f t="shared" si="3"/>
        <v>HTP.P('&lt;L1_3_1&gt;' || REC.L1_3_1 || '&lt;/L1_3_1&gt;');</v>
      </c>
      <c r="M52" s="284" t="s">
        <v>578</v>
      </c>
      <c r="N52" s="359" t="str">
        <f t="shared" si="1"/>
        <v>HTP.P('&lt;L_STUB_5&gt;&lt;![CDATA[' || NULL || ']]&gt;&lt;/L_STUB_5&gt;');</v>
      </c>
      <c r="O52" s="326" t="s">
        <v>684</v>
      </c>
    </row>
    <row r="53" spans="1:15" ht="11.25" customHeight="1">
      <c r="A53" s="323" t="s">
        <v>114</v>
      </c>
      <c r="B53" s="134" t="s">
        <v>241</v>
      </c>
      <c r="C53" s="323" t="s">
        <v>114</v>
      </c>
      <c r="E53" s="326" t="s">
        <v>367</v>
      </c>
      <c r="G53" s="283" t="s">
        <v>365</v>
      </c>
      <c r="H53" s="359" t="str">
        <f t="shared" si="2"/>
        <v>HTP.P('&lt;FIL_NAME&gt;&lt;![CDATA[' || REC.FIL_NAME || ']]&gt;&lt;/FIL_NAME&gt;');</v>
      </c>
      <c r="I53" s="326" t="s">
        <v>373</v>
      </c>
      <c r="J53" s="359" t="str">
        <f t="shared" si="0"/>
        <v>HTP.P('&lt;L_ADDRESS_LOC_OKTMO&gt;&lt;![CDATA[' || REC.L_ADDRESS_LOC_OKTMO || ']]&gt;&lt;/L_ADDRESS_LOC_OKTMO&gt;');</v>
      </c>
      <c r="K53" s="283" t="s">
        <v>512</v>
      </c>
      <c r="L53" s="359" t="str">
        <f t="shared" si="3"/>
        <v>HTP.P('&lt;L1_3_2&gt;' || REC.L1_3_2 || '&lt;/L1_3_2&gt;');</v>
      </c>
      <c r="M53" s="326" t="s">
        <v>365</v>
      </c>
      <c r="N53" s="359" t="str">
        <f t="shared" si="1"/>
        <v>HTP.P('&lt;FIL_NAME&gt;&lt;![CDATA[' || REC.FIL_NAME || ']]&gt;&lt;/FIL_NAME&gt;');</v>
      </c>
      <c r="O53" s="326" t="s">
        <v>685</v>
      </c>
    </row>
    <row r="54" spans="1:15" ht="11.25" customHeight="1">
      <c r="A54" s="323" t="s">
        <v>115</v>
      </c>
      <c r="B54" s="134" t="s">
        <v>242</v>
      </c>
      <c r="C54" s="323" t="s">
        <v>115</v>
      </c>
      <c r="E54" s="326" t="s">
        <v>368</v>
      </c>
      <c r="G54" s="326" t="s">
        <v>64</v>
      </c>
      <c r="H54" s="359" t="str">
        <f t="shared" si="2"/>
        <v>HTP.P('&lt;VDET_NAME&gt;&lt;![CDATA[' || REC.VDET_NAME || ']]&gt;&lt;/VDET_NAME&gt;');</v>
      </c>
      <c r="I54" s="326" t="s">
        <v>374</v>
      </c>
      <c r="J54" s="359" t="str">
        <f t="shared" si="0"/>
        <v>HTP.P('&lt;L_ADDRESS_STREET&gt;&lt;![CDATA[' || REC.L_ADDRESS_STREET || ']]&gt;&lt;/L_ADDRESS_STREET&gt;');</v>
      </c>
      <c r="K54" s="283" t="s">
        <v>642</v>
      </c>
      <c r="L54" s="359" t="str">
        <f t="shared" si="3"/>
        <v>HTP.P('&lt;L2_1&gt;' || REC.L2_1 || '&lt;/L2_1&gt;');</v>
      </c>
      <c r="M54" s="326" t="s">
        <v>64</v>
      </c>
      <c r="N54" s="359" t="str">
        <f t="shared" si="1"/>
        <v>HTP.P('&lt;VDET_NAME&gt;&lt;![CDATA[' || REC.VDET_NAME || ']]&gt;&lt;/VDET_NAME&gt;');</v>
      </c>
      <c r="O54" s="326" t="s">
        <v>744</v>
      </c>
    </row>
    <row r="55" spans="1:15" ht="11.25" customHeight="1">
      <c r="A55" s="323" t="s">
        <v>116</v>
      </c>
      <c r="B55" s="134" t="s">
        <v>243</v>
      </c>
      <c r="C55" s="323" t="s">
        <v>116</v>
      </c>
      <c r="E55" s="326" t="s">
        <v>369</v>
      </c>
      <c r="G55" s="283" t="s">
        <v>310</v>
      </c>
      <c r="H55" s="359" t="str">
        <f t="shared" si="2"/>
        <v>HTP.P('&lt;NDS&gt;&lt;![CDATA[' || REC.NDS || ']]&gt;&lt;/NDS&gt;');</v>
      </c>
      <c r="I55" s="326" t="s">
        <v>375</v>
      </c>
      <c r="J55" s="359" t="str">
        <f t="shared" si="0"/>
        <v>HTP.P('&lt;L_ADDRESS_BUILDING&gt;&lt;![CDATA[' || REC.L_ADDRESS_BUILDING || ']]&gt;&lt;/L_ADDRESS_BUILDING&gt;');</v>
      </c>
      <c r="K55" s="283" t="s">
        <v>643</v>
      </c>
      <c r="L55" s="359" t="str">
        <f t="shared" si="3"/>
        <v>HTP.P('&lt;L2_2&gt;' || REC.L2_2 || '&lt;/L2_2&gt;');</v>
      </c>
      <c r="M55" s="326" t="s">
        <v>683</v>
      </c>
      <c r="N55" s="359" t="str">
        <f t="shared" si="1"/>
        <v>HTP.P('&lt;L_TAX&gt;&lt;![CDATA[' || REC.L_TAX || ']]&gt;&lt;/L_TAX&gt;');</v>
      </c>
      <c r="O55" s="326" t="s">
        <v>896</v>
      </c>
    </row>
    <row r="56" spans="1:15" ht="11.25" customHeight="1">
      <c r="A56" s="323" t="s">
        <v>148</v>
      </c>
      <c r="B56" s="330" t="s">
        <v>152</v>
      </c>
      <c r="C56" s="332" t="s">
        <v>150</v>
      </c>
      <c r="E56" s="326" t="s">
        <v>370</v>
      </c>
      <c r="G56" s="283" t="s">
        <v>580</v>
      </c>
      <c r="H56" s="359" t="str">
        <f t="shared" si="2"/>
        <v>HTP.P('&lt;DPR_NAME&gt;&lt;![CDATA[' || REC.DPR_NAME || ']]&gt;&lt;/DPR_NAME&gt;');</v>
      </c>
      <c r="I56" s="284" t="s">
        <v>574</v>
      </c>
      <c r="J56" s="359" t="str">
        <f t="shared" si="0"/>
        <v>HTP.P('&lt;L_STUB_1&gt;&lt;![CDATA[' || NULL || ']]&gt;&lt;/L_STUB_1&gt;');</v>
      </c>
      <c r="K56" s="283" t="s">
        <v>644</v>
      </c>
      <c r="L56" s="359" t="str">
        <f t="shared" si="3"/>
        <v>HTP.P('&lt;L2_3&gt;' || REC.L2_3 || '&lt;/L2_3&gt;');</v>
      </c>
      <c r="M56" s="284" t="s">
        <v>579</v>
      </c>
      <c r="N56" s="359" t="str">
        <f t="shared" si="1"/>
        <v>HTP.P('&lt;L_STUB_6&gt;&lt;![CDATA[' || NULL || ']]&gt;&lt;/L_STUB_6&gt;');</v>
      </c>
      <c r="O56" s="40"/>
    </row>
    <row r="57" spans="1:15" ht="11.25" customHeight="1">
      <c r="A57" s="323" t="s">
        <v>117</v>
      </c>
      <c r="B57" s="134" t="s">
        <v>244</v>
      </c>
      <c r="C57" s="323" t="s">
        <v>117</v>
      </c>
      <c r="E57" s="326" t="s">
        <v>371</v>
      </c>
      <c r="G57" s="284" t="s">
        <v>168</v>
      </c>
      <c r="H57" s="359" t="str">
        <f t="shared" si="2"/>
        <v>HTP.P('&lt;RST_ORG_ID&gt;&lt;![CDATA[' || REC.RST_ORG_ID || ']]&gt;&lt;/RST_ORG_ID&gt;');</v>
      </c>
      <c r="I57" s="284" t="s">
        <v>575</v>
      </c>
      <c r="J57" s="359" t="str">
        <f t="shared" si="0"/>
        <v>HTP.P('&lt;L_STUB_2&gt;&lt;![CDATA[' || NULL || ']]&gt;&lt;/L_STUB_2&gt;');</v>
      </c>
      <c r="K57" s="283" t="s">
        <v>645</v>
      </c>
      <c r="L57" s="359" t="str">
        <f t="shared" si="3"/>
        <v>HTP.P('&lt;L3_1&gt;' || REC.L3_1 || '&lt;/L3_1&gt;');</v>
      </c>
      <c r="M57" s="284" t="s">
        <v>581</v>
      </c>
      <c r="N57" s="359" t="str">
        <f t="shared" si="1"/>
        <v>HTP.P('&lt;L_STUB_7&gt;&lt;![CDATA[' || NULL || ']]&gt;&lt;/L_STUB_7&gt;');</v>
      </c>
      <c r="O57" s="40"/>
    </row>
    <row r="58" spans="1:15" ht="11.25" customHeight="1">
      <c r="A58" s="323" t="s">
        <v>118</v>
      </c>
      <c r="B58" s="134" t="s">
        <v>245</v>
      </c>
      <c r="C58" s="323" t="s">
        <v>118</v>
      </c>
      <c r="E58" s="326" t="s">
        <v>372</v>
      </c>
      <c r="G58" s="284" t="s">
        <v>578</v>
      </c>
      <c r="H58" s="359" t="str">
        <f t="shared" si="2"/>
        <v>HTP.P('&lt;L_STUB_5&gt;&lt;![CDATA[' || NULL || ']]&gt;&lt;/L_STUB_5&gt;');</v>
      </c>
      <c r="I58" s="284" t="s">
        <v>576</v>
      </c>
      <c r="J58" s="359" t="str">
        <f t="shared" si="0"/>
        <v>HTP.P('&lt;L_STUB_3&gt;&lt;![CDATA[' || NULL || ']]&gt;&lt;/L_STUB_3&gt;');</v>
      </c>
      <c r="K58" s="283" t="s">
        <v>646</v>
      </c>
      <c r="L58" s="359" t="str">
        <f t="shared" si="3"/>
        <v>HTP.P('&lt;L3_2&gt;' || REC.L3_2 || '&lt;/L3_2&gt;');</v>
      </c>
      <c r="M58" s="284" t="s">
        <v>582</v>
      </c>
      <c r="N58" s="359" t="str">
        <f t="shared" si="1"/>
        <v>HTP.P('&lt;L_STUB_8&gt;&lt;![CDATA[' || NULL || ']]&gt;&lt;/L_STUB_8&gt;');</v>
      </c>
      <c r="O58" s="40"/>
    </row>
    <row r="59" spans="1:15" ht="11.25" customHeight="1">
      <c r="A59" s="323" t="s">
        <v>119</v>
      </c>
      <c r="B59" s="134" t="s">
        <v>246</v>
      </c>
      <c r="C59" s="323" t="s">
        <v>119</v>
      </c>
      <c r="E59" s="326" t="s">
        <v>373</v>
      </c>
      <c r="G59" s="284" t="s">
        <v>579</v>
      </c>
      <c r="H59" s="359" t="str">
        <f t="shared" si="2"/>
        <v>HTP.P('&lt;L_STUB_6&gt;&lt;![CDATA[' || NULL || ']]&gt;&lt;/L_STUB_6&gt;');</v>
      </c>
      <c r="I59" s="284" t="s">
        <v>577</v>
      </c>
      <c r="J59" s="359" t="str">
        <f t="shared" si="0"/>
        <v>HTP.P('&lt;L_STUB_4&gt;&lt;![CDATA[' || NULL || ']]&gt;&lt;/L_STUB_4&gt;');</v>
      </c>
      <c r="K59" s="283" t="s">
        <v>647</v>
      </c>
      <c r="L59" s="359" t="str">
        <f t="shared" si="3"/>
        <v>HTP.P('&lt;L4_1_1&gt;' || REC.L4_1_1 || '&lt;/L4_1_1&gt;');</v>
      </c>
      <c r="M59" s="284" t="s">
        <v>583</v>
      </c>
      <c r="N59" s="359" t="str">
        <f t="shared" si="1"/>
        <v>HTP.P('&lt;L_STUB_9&gt;&lt;![CDATA[' || NULL || ']]&gt;&lt;/L_STUB_9&gt;');</v>
      </c>
      <c r="O59" s="40"/>
    </row>
    <row r="60" spans="1:15" ht="11.25" customHeight="1">
      <c r="A60" s="323" t="s">
        <v>120</v>
      </c>
      <c r="B60" s="134" t="s">
        <v>247</v>
      </c>
      <c r="C60" s="135" t="s">
        <v>248</v>
      </c>
      <c r="E60" s="326" t="s">
        <v>374</v>
      </c>
      <c r="G60" s="283" t="s">
        <v>57</v>
      </c>
      <c r="H60" s="359" t="str">
        <f t="shared" si="2"/>
        <v>HTP.P('&lt;MR_NAME&gt;&lt;![CDATA[' || REC.MR_NAME || ']]&gt;&lt;/MR_NAME&gt;');</v>
      </c>
      <c r="I60" s="284" t="s">
        <v>578</v>
      </c>
      <c r="J60" s="359" t="str">
        <f t="shared" si="0"/>
        <v>HTP.P('&lt;L_STUB_5&gt;&lt;![CDATA[' || NULL || ']]&gt;&lt;/L_STUB_5&gt;');</v>
      </c>
      <c r="K60" s="283" t="s">
        <v>648</v>
      </c>
      <c r="L60" s="359" t="str">
        <f t="shared" si="3"/>
        <v>HTP.P('&lt;L4_1_2&gt;' || REC.L4_1_2 || '&lt;/L4_1_2&gt;');</v>
      </c>
      <c r="M60" s="284" t="s">
        <v>584</v>
      </c>
      <c r="N60" s="359" t="str">
        <f t="shared" si="1"/>
        <v>HTP.P('&lt;L_STUB_10&gt;&lt;![CDATA[' || NULL || ']]&gt;&lt;/L_STUB_10&gt;');</v>
      </c>
      <c r="O60" s="40"/>
    </row>
    <row r="61" spans="1:15" ht="11.25" customHeight="1">
      <c r="A61" s="323" t="s">
        <v>121</v>
      </c>
      <c r="B61" s="134" t="s">
        <v>249</v>
      </c>
      <c r="C61" s="323" t="s">
        <v>121</v>
      </c>
      <c r="E61" s="326" t="s">
        <v>375</v>
      </c>
      <c r="G61" s="283" t="s">
        <v>59</v>
      </c>
      <c r="H61" s="359" t="str">
        <f t="shared" si="2"/>
        <v>HTP.P('&lt;MO_NAME&gt;&lt;![CDATA[' || REC.MO_NAME || ']]&gt;&lt;/MO_NAME&gt;');</v>
      </c>
      <c r="I61" s="284" t="s">
        <v>579</v>
      </c>
      <c r="J61" s="359" t="str">
        <f t="shared" si="0"/>
        <v>HTP.P('&lt;L_STUB_6&gt;&lt;![CDATA[' || NULL || ']]&gt;&lt;/L_STUB_6&gt;');</v>
      </c>
      <c r="K61" s="283" t="s">
        <v>649</v>
      </c>
      <c r="L61" s="359" t="str">
        <f t="shared" si="3"/>
        <v>HTP.P('&lt;L4_2&gt;' || REC.L4_2 || '&lt;/L4_2&gt;');</v>
      </c>
      <c r="M61" s="284" t="s">
        <v>585</v>
      </c>
      <c r="N61" s="359" t="str">
        <f t="shared" si="1"/>
        <v>HTP.P('&lt;L_STUB_11&gt;&lt;![CDATA[' || NULL || ']]&gt;&lt;/L_STUB_11&gt;');</v>
      </c>
      <c r="O61" s="40"/>
    </row>
    <row r="62" spans="1:15" ht="11.25" customHeight="1">
      <c r="A62" s="323" t="s">
        <v>122</v>
      </c>
      <c r="B62" s="134" t="s">
        <v>250</v>
      </c>
      <c r="C62" s="135" t="s">
        <v>251</v>
      </c>
      <c r="E62" s="326" t="s">
        <v>376</v>
      </c>
      <c r="G62" s="283" t="s">
        <v>60</v>
      </c>
      <c r="H62" s="359" t="str">
        <f t="shared" si="2"/>
        <v>HTP.P('&lt;OKTMO_NAME&gt;&lt;![CDATA[' || REC.OKTMO_NAME || ']]&gt;&lt;/OKTMO_NAME&gt;');</v>
      </c>
      <c r="I62" s="326" t="s">
        <v>677</v>
      </c>
      <c r="J62" s="359" t="str">
        <f t="shared" si="0"/>
        <v>HTP.P('&lt;L_SERVICE_AREA_MR&gt;&lt;![CDATA[' || REC.L_SERVICE_AREA_MR || ']]&gt;&lt;/L_SERVICE_AREA_MR&gt;');</v>
      </c>
      <c r="K62" s="283" t="s">
        <v>650</v>
      </c>
      <c r="L62" s="359" t="str">
        <f t="shared" si="3"/>
        <v>HTP.P('&lt;L5_1_1&gt;' || REC.L5_1_1 || '&lt;/L5_1_1&gt;');</v>
      </c>
      <c r="M62" s="284" t="s">
        <v>586</v>
      </c>
      <c r="N62" s="359" t="str">
        <f t="shared" si="1"/>
        <v>HTP.P('&lt;L_STUB_12&gt;&lt;![CDATA[' || NULL || ']]&gt;&lt;/L_STUB_12&gt;');</v>
      </c>
      <c r="O62" s="40"/>
    </row>
    <row r="63" spans="1:15" ht="11.25" customHeight="1">
      <c r="A63" s="323" t="s">
        <v>123</v>
      </c>
      <c r="B63" s="134" t="s">
        <v>252</v>
      </c>
      <c r="C63" s="323" t="s">
        <v>123</v>
      </c>
      <c r="E63" s="326" t="s">
        <v>57</v>
      </c>
      <c r="G63" s="284" t="s">
        <v>581</v>
      </c>
      <c r="H63" s="359" t="str">
        <f t="shared" si="2"/>
        <v>HTP.P('&lt;L_STUB_7&gt;&lt;![CDATA[' || NULL || ']]&gt;&lt;/L_STUB_7&gt;');</v>
      </c>
      <c r="I63" s="326" t="s">
        <v>678</v>
      </c>
      <c r="J63" s="359" t="str">
        <f t="shared" si="0"/>
        <v>HTP.P('&lt;L_SERVICE_AREA_MO&gt;&lt;![CDATA[' || REC.L_SERVICE_AREA_MO || ']]&gt;&lt;/L_SERVICE_AREA_MO&gt;');</v>
      </c>
      <c r="K63" s="283" t="s">
        <v>651</v>
      </c>
      <c r="L63" s="359" t="str">
        <f t="shared" si="3"/>
        <v>HTP.P('&lt;L5_1_2&gt;' || REC.L5_1_2 || '&lt;/L5_1_2&gt;');</v>
      </c>
      <c r="M63" s="284" t="s">
        <v>587</v>
      </c>
      <c r="N63" s="359" t="str">
        <f t="shared" si="1"/>
        <v>HTP.P('&lt;L_STUB_13&gt;&lt;![CDATA[' || NULL || ']]&gt;&lt;/L_STUB_13&gt;');</v>
      </c>
      <c r="O63" s="40"/>
    </row>
    <row r="64" spans="1:15" ht="11.25" customHeight="1">
      <c r="A64" s="323" t="s">
        <v>124</v>
      </c>
      <c r="B64" s="134" t="s">
        <v>253</v>
      </c>
      <c r="C64" s="323" t="s">
        <v>124</v>
      </c>
      <c r="E64" s="326" t="s">
        <v>59</v>
      </c>
      <c r="G64" s="284" t="s">
        <v>582</v>
      </c>
      <c r="H64" s="359" t="str">
        <f t="shared" si="2"/>
        <v>HTP.P('&lt;L_STUB_8&gt;&lt;![CDATA[' || NULL || ']]&gt;&lt;/L_STUB_8&gt;');</v>
      </c>
      <c r="I64" s="326" t="s">
        <v>679</v>
      </c>
      <c r="J64" s="359" t="str">
        <f t="shared" si="0"/>
        <v>HTP.P('&lt;L_SERVICE_AREA_OKTMO&gt;&lt;![CDATA[' || REC.L_SERVICE_AREA_OKTMO || ']]&gt;&lt;/L_SERVICE_AREA_OKTMO&gt;');</v>
      </c>
      <c r="K64" s="283" t="s">
        <v>652</v>
      </c>
      <c r="L64" s="359" t="str">
        <f t="shared" si="3"/>
        <v>HTP.P('&lt;L5_2&gt;' || REC.L5_2 || '&lt;/L5_2&gt;');</v>
      </c>
      <c r="M64" s="284" t="s">
        <v>588</v>
      </c>
      <c r="N64" s="359" t="str">
        <f t="shared" si="1"/>
        <v>HTP.P('&lt;L_STUB_14&gt;&lt;![CDATA[' || NULL || ']]&gt;&lt;/L_STUB_14&gt;');</v>
      </c>
      <c r="O64" s="40"/>
    </row>
    <row r="65" spans="1:15" ht="11.25" customHeight="1">
      <c r="A65" s="323" t="s">
        <v>125</v>
      </c>
      <c r="B65" s="134" t="s">
        <v>254</v>
      </c>
      <c r="C65" s="323" t="s">
        <v>125</v>
      </c>
      <c r="E65" s="326" t="s">
        <v>60</v>
      </c>
      <c r="G65" s="283" t="s">
        <v>708</v>
      </c>
      <c r="H65" s="359" t="str">
        <f t="shared" si="2"/>
        <v>HTP.P('&lt;PREVIOUS_NMBR&gt;&lt;![CDATA[' || REC.PREVIOUS_NMBR || ']]&gt;&lt;/PREVIOUS_NMBR&gt;');</v>
      </c>
      <c r="I65" s="326" t="s">
        <v>680</v>
      </c>
      <c r="J65" s="359" t="str">
        <f t="shared" si="0"/>
        <v>HTP.P('&lt;L_SERVICE_AREA_LOCATION&gt;&lt;![CDATA[' || REC.L_SERVICE_AREA_LOCATION || ']]&gt;&lt;/L_SERVICE_AREA_LOCATION&gt;');</v>
      </c>
      <c r="K65" s="283" t="s">
        <v>653</v>
      </c>
      <c r="L65" s="359" t="str">
        <f t="shared" si="3"/>
        <v>HTP.P('&lt;L5_3_1&gt;' || REC.L5_3_1 || '&lt;/L5_3_1&gt;');</v>
      </c>
      <c r="M65" s="284" t="s">
        <v>589</v>
      </c>
      <c r="N65" s="359" t="str">
        <f t="shared" si="1"/>
        <v>HTP.P('&lt;L_STUB_15&gt;&lt;![CDATA[' || NULL || ']]&gt;&lt;/L_STUB_15&gt;');</v>
      </c>
      <c r="O65" s="40"/>
    </row>
    <row r="66" spans="1:15" ht="11.25" customHeight="1">
      <c r="A66" s="323" t="s">
        <v>126</v>
      </c>
      <c r="B66" s="134" t="s">
        <v>255</v>
      </c>
      <c r="C66" s="323" t="s">
        <v>126</v>
      </c>
      <c r="E66" s="326" t="s">
        <v>377</v>
      </c>
      <c r="G66" s="284" t="s">
        <v>584</v>
      </c>
      <c r="H66" s="359" t="str">
        <f t="shared" si="2"/>
        <v>HTP.P('&lt;L_STUB_10&gt;&lt;![CDATA[' || NULL || ']]&gt;&lt;/L_STUB_10&gt;');</v>
      </c>
      <c r="I66" s="326" t="s">
        <v>681</v>
      </c>
      <c r="J66" s="359" t="str">
        <f t="shared" si="0"/>
        <v>HTP.P('&lt;L_SERVICE_AREA_LOC_OKTMO&gt;&lt;![CDATA[' || REC.L_SERVICE_AREA_LOC_OKTMO || ']]&gt;&lt;/L_SERVICE_AREA_LOC_OKTMO&gt;');</v>
      </c>
      <c r="K66" s="283" t="s">
        <v>654</v>
      </c>
      <c r="L66" s="359" t="str">
        <f t="shared" si="3"/>
        <v>HTP.P('&lt;L5_3_2&gt;' || REC.L5_3_2 || '&lt;/L5_3_2&gt;');</v>
      </c>
      <c r="M66" s="284" t="s">
        <v>590</v>
      </c>
      <c r="N66" s="359" t="str">
        <f t="shared" si="1"/>
        <v>HTP.P('&lt;L_STUB_16&gt;&lt;![CDATA[' || NULL || ']]&gt;&lt;/L_STUB_16&gt;');</v>
      </c>
      <c r="O66" s="40"/>
    </row>
    <row r="67" spans="1:15" ht="11.25" customHeight="1">
      <c r="A67" s="323" t="s">
        <v>127</v>
      </c>
      <c r="B67" s="134" t="s">
        <v>256</v>
      </c>
      <c r="C67" s="323" t="s">
        <v>127</v>
      </c>
      <c r="E67" s="326" t="s">
        <v>378</v>
      </c>
      <c r="G67" s="284" t="s">
        <v>585</v>
      </c>
      <c r="H67" s="359" t="str">
        <f t="shared" si="2"/>
        <v>HTP.P('&lt;L_STUB_11&gt;&lt;![CDATA[' || NULL || ']]&gt;&lt;/L_STUB_11&gt;');</v>
      </c>
      <c r="I67" s="284" t="s">
        <v>581</v>
      </c>
      <c r="J67" s="359" t="str">
        <f t="shared" si="0"/>
        <v>HTP.P('&lt;L_STUB_7&gt;&lt;![CDATA[' || NULL || ']]&gt;&lt;/L_STUB_7&gt;');</v>
      </c>
      <c r="K67" s="283" t="s">
        <v>655</v>
      </c>
      <c r="L67" s="359" t="str">
        <f t="shared" si="3"/>
        <v>HTP.P('&lt;L6_1_1&gt;' || REC.L6_1_1 || '&lt;/L6_1_1&gt;');</v>
      </c>
      <c r="M67" s="326" t="s">
        <v>368</v>
      </c>
      <c r="N67" s="359" t="str">
        <f t="shared" si="1"/>
        <v>HTP.P('&lt;DET_NAME&gt;&lt;![CDATA[' || REC.DET_NAME || ']]&gt;&lt;/DET_NAME&gt;');</v>
      </c>
      <c r="O67" s="40"/>
    </row>
    <row r="68" spans="1:15" ht="11.25" customHeight="1">
      <c r="A68" s="323" t="s">
        <v>128</v>
      </c>
      <c r="B68" s="134" t="s">
        <v>257</v>
      </c>
      <c r="C68" s="323" t="s">
        <v>128</v>
      </c>
      <c r="E68" s="326" t="s">
        <v>398</v>
      </c>
      <c r="G68" s="284" t="s">
        <v>586</v>
      </c>
      <c r="H68" s="359" t="str">
        <f t="shared" si="2"/>
        <v>HTP.P('&lt;L_STUB_12&gt;&lt;![CDATA[' || NULL || ']]&gt;&lt;/L_STUB_12&gt;');</v>
      </c>
      <c r="I68" s="284" t="s">
        <v>582</v>
      </c>
      <c r="J68" s="359" t="str">
        <f t="shared" si="0"/>
        <v>HTP.P('&lt;L_STUB_8&gt;&lt;![CDATA[' || NULL || ']]&gt;&lt;/L_STUB_8&gt;');</v>
      </c>
      <c r="K68" s="283" t="s">
        <v>656</v>
      </c>
      <c r="L68" s="359" t="str">
        <f t="shared" si="3"/>
        <v>HTP.P('&lt;L6_1_2&gt;' || REC.L6_1_2 || '&lt;/L6_1_2&gt;');</v>
      </c>
      <c r="M68" s="326" t="s">
        <v>684</v>
      </c>
      <c r="N68" s="359" t="str">
        <f t="shared" si="1"/>
        <v>HTP.P('&lt;L_FUEL_TYPE&gt;&lt;![CDATA[' || REC.L_FUEL_TYPE || ']]&gt;&lt;/L_FUEL_TYPE&gt;');</v>
      </c>
      <c r="O68" s="40"/>
    </row>
    <row r="69" spans="1:15" ht="11.25" customHeight="1">
      <c r="A69" s="323" t="s">
        <v>129</v>
      </c>
      <c r="B69" s="134" t="s">
        <v>258</v>
      </c>
      <c r="C69" s="323" t="s">
        <v>129</v>
      </c>
      <c r="E69" s="326" t="s">
        <v>399</v>
      </c>
      <c r="G69" s="284" t="s">
        <v>587</v>
      </c>
      <c r="H69" s="359" t="str">
        <f t="shared" si="2"/>
        <v>HTP.P('&lt;L_STUB_13&gt;&lt;![CDATA[' || NULL || ']]&gt;&lt;/L_STUB_13&gt;');</v>
      </c>
      <c r="I69" s="284" t="s">
        <v>583</v>
      </c>
      <c r="J69" s="359" t="str">
        <f t="shared" si="0"/>
        <v>HTP.P('&lt;L_STUB_9&gt;&lt;![CDATA[' || NULL || ']]&gt;&lt;/L_STUB_9&gt;');</v>
      </c>
      <c r="K69" s="283" t="s">
        <v>657</v>
      </c>
      <c r="L69" s="359" t="str">
        <f t="shared" si="3"/>
        <v>HTP.P('&lt;L6_2&gt;' || REC.L6_2 || '&lt;/L6_2&gt;');</v>
      </c>
      <c r="M69" s="326" t="s">
        <v>685</v>
      </c>
      <c r="N69" s="359" t="str">
        <f t="shared" si="1"/>
        <v>HTP.P('&lt;L_FUEL_GRADE&gt;&lt;![CDATA[' || REC.L_FUEL_GRADE || ']]&gt;&lt;/L_FUEL_GRADE&gt;');</v>
      </c>
      <c r="O69" s="40"/>
    </row>
    <row r="70" spans="1:15" ht="11.25" customHeight="1">
      <c r="A70" s="323" t="s">
        <v>130</v>
      </c>
      <c r="B70" s="134" t="s">
        <v>259</v>
      </c>
      <c r="C70" s="323" t="s">
        <v>130</v>
      </c>
      <c r="E70" s="326" t="s">
        <v>400</v>
      </c>
      <c r="G70" s="284" t="s">
        <v>588</v>
      </c>
      <c r="H70" s="359" t="str">
        <f t="shared" si="2"/>
        <v>HTP.P('&lt;L_STUB_14&gt;&lt;![CDATA[' || NULL || ']]&gt;&lt;/L_STUB_14&gt;');</v>
      </c>
      <c r="I70" s="284" t="s">
        <v>584</v>
      </c>
      <c r="J70" s="359" t="str">
        <f t="shared" si="0"/>
        <v>HTP.P('&lt;L_STUB_10&gt;&lt;![CDATA[' || NULL || ']]&gt;&lt;/L_STUB_10&gt;');</v>
      </c>
      <c r="K70" s="283" t="s">
        <v>658</v>
      </c>
      <c r="L70" s="359" t="str">
        <f t="shared" si="3"/>
        <v>HTP.P('&lt;L6_3_1&gt;' || REC.L6_3_1 || '&lt;/L6_3_1&gt;');</v>
      </c>
      <c r="M70" s="326" t="s">
        <v>744</v>
      </c>
      <c r="N70" s="359" t="str">
        <f t="shared" si="1"/>
        <v>HTP.P('&lt;L_PERIOD&gt;&lt;![CDATA[' || REC.L_PERIOD || ']]&gt;&lt;/L_PERIOD&gt;');</v>
      </c>
      <c r="O70" s="40"/>
    </row>
    <row r="71" spans="1:15" ht="11.25" customHeight="1">
      <c r="A71" s="323" t="s">
        <v>131</v>
      </c>
      <c r="B71" s="134" t="s">
        <v>260</v>
      </c>
      <c r="C71" s="323" t="s">
        <v>131</v>
      </c>
      <c r="E71" s="326" t="s">
        <v>401</v>
      </c>
      <c r="G71" s="326" t="s">
        <v>514</v>
      </c>
      <c r="H71" s="359" t="str">
        <f t="shared" si="2"/>
        <v>HTP.P('&lt;TRANSFER_AGENTS&gt;&lt;![CDATA[' || REC.TRANSFER_AGENTS || ']]&gt;&lt;/TRANSFER_AGENTS&gt;');</v>
      </c>
      <c r="I71" s="284" t="s">
        <v>585</v>
      </c>
      <c r="J71" s="359" t="str">
        <f t="shared" si="0"/>
        <v>HTP.P('&lt;L_STUB_11&gt;&lt;![CDATA[' || NULL || ']]&gt;&lt;/L_STUB_11&gt;');</v>
      </c>
      <c r="K71" s="283" t="s">
        <v>659</v>
      </c>
      <c r="L71" s="359" t="str">
        <f t="shared" si="3"/>
        <v>HTP.P('&lt;L6_3_2&gt;' || REC.L6_3_2 || '&lt;/L6_3_2&gt;');</v>
      </c>
      <c r="M71" s="326" t="s">
        <v>686</v>
      </c>
      <c r="N71" s="359" t="str">
        <f t="shared" si="1"/>
        <v>HTP.P('&lt;L_SUPPLY_EXISTENCE&gt;&lt;![CDATA[' || REC.L_SUPPLY_EXISTENCE || ']]&gt;&lt;/L_SUPPLY_EXISTENCE&gt;');</v>
      </c>
      <c r="O71" s="40"/>
    </row>
    <row r="72" spans="1:15" ht="11.25" customHeight="1">
      <c r="A72" s="323" t="s">
        <v>132</v>
      </c>
      <c r="B72" s="134" t="s">
        <v>261</v>
      </c>
      <c r="C72" s="323" t="s">
        <v>132</v>
      </c>
      <c r="E72" s="326" t="s">
        <v>402</v>
      </c>
      <c r="G72" s="284" t="s">
        <v>589</v>
      </c>
      <c r="H72" s="359" t="str">
        <f t="shared" si="2"/>
        <v>HTP.P('&lt;L_STUB_15&gt;&lt;![CDATA[' || NULL || ']]&gt;&lt;/L_STUB_15&gt;');</v>
      </c>
      <c r="I72" s="284" t="s">
        <v>586</v>
      </c>
      <c r="J72" s="359" t="str">
        <f t="shared" si="0"/>
        <v>HTP.P('&lt;L_STUB_12&gt;&lt;![CDATA[' || NULL || ']]&gt;&lt;/L_STUB_12&gt;');</v>
      </c>
      <c r="K72" s="283" t="s">
        <v>660</v>
      </c>
      <c r="L72" s="359" t="str">
        <f t="shared" si="3"/>
        <v>HTP.P('&lt;L7_1_1&gt;' || REC.L7_1_1 || '&lt;/L7_1_1&gt;');</v>
      </c>
      <c r="M72" s="326" t="s">
        <v>687</v>
      </c>
      <c r="N72" s="359" t="str">
        <f t="shared" si="1"/>
        <v>HTP.P('&lt;L_SUPPLIER_NAME&gt;&lt;![CDATA[' || REC.L_SUPPLIER_NAME || ']]&gt;&lt;/L_SUPPLIER_NAME&gt;');</v>
      </c>
      <c r="O72" s="40"/>
    </row>
    <row r="73" spans="1:15" ht="11.25" customHeight="1">
      <c r="A73" s="323" t="s">
        <v>133</v>
      </c>
      <c r="B73" s="134" t="s">
        <v>262</v>
      </c>
      <c r="C73" s="323" t="s">
        <v>133</v>
      </c>
      <c r="E73" s="326" t="s">
        <v>403</v>
      </c>
      <c r="G73" s="284" t="s">
        <v>590</v>
      </c>
      <c r="H73" s="359" t="str">
        <f t="shared" si="2"/>
        <v>HTP.P('&lt;L_STUB_16&gt;&lt;![CDATA[' || NULL || ']]&gt;&lt;/L_STUB_16&gt;');</v>
      </c>
      <c r="I73" s="284" t="s">
        <v>587</v>
      </c>
      <c r="J73" s="359" t="str">
        <f t="shared" si="0"/>
        <v>HTP.P('&lt;L_STUB_13&gt;&lt;![CDATA[' || NULL || ']]&gt;&lt;/L_STUB_13&gt;');</v>
      </c>
      <c r="K73" s="283" t="s">
        <v>661</v>
      </c>
      <c r="L73" s="359" t="str">
        <f t="shared" si="3"/>
        <v>HTP.P('&lt;L7_1_2&gt;' || REC.L7_1_2 || '&lt;/L7_1_2&gt;');</v>
      </c>
      <c r="M73" s="326" t="s">
        <v>688</v>
      </c>
      <c r="N73" s="359" t="str">
        <f t="shared" si="1"/>
        <v>HTP.P('&lt;L_SUPPLIER_INN&gt;&lt;![CDATA[' || REC.L_SUPPLIER_INN || ']]&gt;&lt;/L_SUPPLIER_INN&gt;');</v>
      </c>
      <c r="O73" s="40"/>
    </row>
    <row r="74" spans="1:15" ht="11.25" customHeight="1">
      <c r="A74" s="323" t="s">
        <v>134</v>
      </c>
      <c r="B74" s="134" t="s">
        <v>263</v>
      </c>
      <c r="C74" s="323" t="s">
        <v>134</v>
      </c>
      <c r="G74" s="284" t="s">
        <v>591</v>
      </c>
      <c r="H74" s="359" t="str">
        <f t="shared" si="2"/>
        <v>HTP.P('&lt;L_STUB_17&gt;&lt;![CDATA[' || NULL || ']]&gt;&lt;/L_STUB_17&gt;');</v>
      </c>
      <c r="I74" s="284" t="s">
        <v>588</v>
      </c>
      <c r="J74" s="359" t="str">
        <f t="shared" si="0"/>
        <v>HTP.P('&lt;L_STUB_14&gt;&lt;![CDATA[' || NULL || ']]&gt;&lt;/L_STUB_14&gt;');</v>
      </c>
      <c r="K74" s="283" t="s">
        <v>662</v>
      </c>
      <c r="L74" s="359" t="str">
        <f t="shared" si="3"/>
        <v>HTP.P('&lt;L7_2&gt;' || REC.L7_2 || '&lt;/L7_2&gt;');</v>
      </c>
      <c r="M74" s="326" t="s">
        <v>689</v>
      </c>
      <c r="N74" s="359" t="str">
        <f t="shared" si="1"/>
        <v>HTP.P('&lt;L_SUPPLIER_KPP&gt;&lt;![CDATA[' || REC.L_SUPPLIER_KPP || ']]&gt;&lt;/L_SUPPLIER_KPP&gt;');</v>
      </c>
      <c r="O74" s="40"/>
    </row>
    <row r="75" spans="1:15" ht="11.25" customHeight="1">
      <c r="A75" s="323" t="s">
        <v>135</v>
      </c>
      <c r="B75" s="134" t="s">
        <v>264</v>
      </c>
      <c r="C75" s="323" t="s">
        <v>135</v>
      </c>
      <c r="G75" s="284" t="s">
        <v>593</v>
      </c>
      <c r="H75" s="359" t="str">
        <f t="shared" si="2"/>
        <v>HTP.P('&lt;L_STUB_18&gt;&lt;![CDATA[' || NULL || ']]&gt;&lt;/L_STUB_18&gt;');</v>
      </c>
      <c r="I75" s="360" t="s">
        <v>398</v>
      </c>
      <c r="J75" s="359" t="str">
        <f t="shared" ref="J75:J98" si="4">"HTP.P('&lt;" &amp; I75 &amp; "&gt;&lt;![CDATA[' || " &amp; IF(MID(I75,3,4)="STUB","NULL","REC." &amp; I75) &amp; " || ']]&gt;&lt;/" &amp; I75 &amp; "&gt;');"</f>
        <v>HTP.P('&lt;L_PR_IC&gt;&lt;![CDATA[' || REC.L_PR_IC || ']]&gt;&lt;/L_PR_IC&gt;');</v>
      </c>
      <c r="K75" s="283" t="s">
        <v>663</v>
      </c>
      <c r="L75" s="359" t="str">
        <f t="shared" si="3"/>
        <v>HTP.P('&lt;L7_3_1&gt;' || REC.L7_3_1 || '&lt;/L7_3_1&gt;');</v>
      </c>
      <c r="M75" s="360" t="s">
        <v>1029</v>
      </c>
      <c r="N75" s="359" t="str">
        <f t="shared" ref="N75:N97" si="5">"HTP.P('&lt;" &amp; M75 &amp; "&gt;&lt;![CDATA[' || " &amp; IF(MID(M75,3,4)="STUB","NULL","REC." &amp; M75) &amp; " || ']]&gt;&lt;/" &amp; M75 &amp; "&gt;');"</f>
        <v>HTP.P('&lt;L_SUPPLIER_OGRN&gt;&lt;![CDATA[' || REC.L_SUPPLIER_OGRN || ']]&gt;&lt;/L_SUPPLIER_OGRN&gt;');</v>
      </c>
      <c r="O75" s="40"/>
    </row>
    <row r="76" spans="1:15" ht="11.25" customHeight="1">
      <c r="A76" s="323" t="s">
        <v>136</v>
      </c>
      <c r="B76" s="134" t="s">
        <v>265</v>
      </c>
      <c r="C76" s="323" t="s">
        <v>136</v>
      </c>
      <c r="G76" s="284" t="s">
        <v>594</v>
      </c>
      <c r="H76" s="359" t="str">
        <f t="shared" si="2"/>
        <v>HTP.P('&lt;L_STUB_19&gt;&lt;![CDATA[' || NULL || ']]&gt;&lt;/L_STUB_19&gt;');</v>
      </c>
      <c r="I76" s="360" t="s">
        <v>399</v>
      </c>
      <c r="J76" s="359" t="str">
        <f t="shared" si="4"/>
        <v>HTP.P('&lt;L_PR_CL&gt;&lt;![CDATA[' || REC.L_PR_CL || ']]&gt;&lt;/L_PR_CL&gt;');</v>
      </c>
      <c r="K76" s="283" t="s">
        <v>664</v>
      </c>
      <c r="L76" s="359" t="str">
        <f t="shared" si="3"/>
        <v>HTP.P('&lt;L7_3_2&gt;' || REC.L7_3_2 || '&lt;/L7_3_2&gt;');</v>
      </c>
      <c r="M76" s="326" t="s">
        <v>690</v>
      </c>
      <c r="N76" s="359" t="str">
        <f t="shared" si="5"/>
        <v>HTP.P('&lt;L_SUPPLIER_ADDRESS&gt;&lt;![CDATA[' || REC.L_SUPPLIER_ADDRESS || ']]&gt;&lt;/L_SUPPLIER_ADDRESS&gt;');</v>
      </c>
      <c r="O76" s="40"/>
    </row>
    <row r="77" spans="1:15" ht="11.25" customHeight="1">
      <c r="A77" s="323" t="s">
        <v>137</v>
      </c>
      <c r="B77" s="134" t="s">
        <v>266</v>
      </c>
      <c r="C77" s="135" t="s">
        <v>267</v>
      </c>
      <c r="G77" s="284" t="s">
        <v>595</v>
      </c>
      <c r="H77" s="359" t="str">
        <f t="shared" si="2"/>
        <v>HTP.P('&lt;L_STUB_20&gt;&lt;![CDATA[' || NULL || ']]&gt;&lt;/L_STUB_20&gt;');</v>
      </c>
      <c r="I77" s="360" t="s">
        <v>400</v>
      </c>
      <c r="J77" s="359" t="str">
        <f t="shared" si="4"/>
        <v>HTP.P('&lt;L_TR_IC&gt;&lt;![CDATA[' || REC.L_TR_IC || ']]&gt;&lt;/L_TR_IC&gt;');</v>
      </c>
      <c r="K77" s="283" t="s">
        <v>665</v>
      </c>
      <c r="L77" s="359" t="str">
        <f t="shared" si="3"/>
        <v>HTP.P('&lt;L8_1&gt;' || REC.L8_1 || '&lt;/L8_1&gt;');</v>
      </c>
      <c r="M77" s="284" t="s">
        <v>591</v>
      </c>
      <c r="N77" s="359" t="str">
        <f t="shared" si="5"/>
        <v>HTP.P('&lt;L_STUB_17&gt;&lt;![CDATA[' || NULL || ']]&gt;&lt;/L_STUB_17&gt;');</v>
      </c>
      <c r="O77" s="40"/>
    </row>
    <row r="78" spans="1:15" ht="11.25" customHeight="1">
      <c r="A78" s="323" t="s">
        <v>138</v>
      </c>
      <c r="B78" s="134" t="s">
        <v>268</v>
      </c>
      <c r="C78" s="323" t="s">
        <v>138</v>
      </c>
      <c r="G78" s="284" t="s">
        <v>596</v>
      </c>
      <c r="H78" s="359" t="str">
        <f t="shared" si="2"/>
        <v>HTP.P('&lt;L_STUB_21&gt;&lt;![CDATA[' || NULL || ']]&gt;&lt;/L_STUB_21&gt;');</v>
      </c>
      <c r="I78" s="360" t="s">
        <v>401</v>
      </c>
      <c r="J78" s="359" t="str">
        <f t="shared" si="4"/>
        <v>HTP.P('&lt;L_TR_CL&gt;&lt;![CDATA[' || REC.L_TR_CL || ']]&gt;&lt;/L_TR_CL&gt;');</v>
      </c>
      <c r="K78" s="283" t="s">
        <v>592</v>
      </c>
      <c r="L78" s="359" t="str">
        <f t="shared" si="3"/>
        <v>HTP.P('&lt;L8_2&gt;' || REC.L8_2 || '&lt;/L8_2&gt;');</v>
      </c>
      <c r="M78" s="326" t="s">
        <v>691</v>
      </c>
      <c r="N78" s="359" t="str">
        <f t="shared" si="5"/>
        <v>HTP.P('&lt;L_CONSIGNEE_NAME&gt;&lt;![CDATA[' || REC.L_CONSIGNEE_NAME || ']]&gt;&lt;/L_CONSIGNEE_NAME&gt;');</v>
      </c>
      <c r="O78" s="40"/>
    </row>
    <row r="79" spans="1:15" ht="11.25" customHeight="1">
      <c r="A79" s="323" t="s">
        <v>139</v>
      </c>
      <c r="B79" s="134" t="s">
        <v>269</v>
      </c>
      <c r="C79" s="323" t="s">
        <v>139</v>
      </c>
      <c r="G79" s="284" t="s">
        <v>597</v>
      </c>
      <c r="H79" s="359" t="str">
        <f t="shared" si="2"/>
        <v>HTP.P('&lt;L_STUB_22&gt;&lt;![CDATA[' || NULL || ']]&gt;&lt;/L_STUB_22&gt;');</v>
      </c>
      <c r="I79" s="360" t="s">
        <v>402</v>
      </c>
      <c r="J79" s="359" t="str">
        <f t="shared" si="4"/>
        <v>HTP.P('&lt;L_SL_IC&gt;&lt;![CDATA[' || REC.L_SL_IC || ']]&gt;&lt;/L_SL_IC&gt;');</v>
      </c>
      <c r="K79" s="283" t="s">
        <v>666</v>
      </c>
      <c r="L79" s="359" t="str">
        <f t="shared" si="3"/>
        <v>HTP.P('&lt;L9&gt;' || REC.L9 || '&lt;/L9&gt;');</v>
      </c>
      <c r="M79" s="326" t="s">
        <v>692</v>
      </c>
      <c r="N79" s="359" t="str">
        <f t="shared" si="5"/>
        <v>HTP.P('&lt;L_CONSIGNEE_INN&gt;&lt;![CDATA[' || REC.L_CONSIGNEE_INN || ']]&gt;&lt;/L_CONSIGNEE_INN&gt;');</v>
      </c>
      <c r="O79" s="40"/>
    </row>
    <row r="80" spans="1:15" ht="11.25" customHeight="1">
      <c r="A80" s="323" t="s">
        <v>140</v>
      </c>
      <c r="B80" s="134" t="s">
        <v>270</v>
      </c>
      <c r="C80" s="323" t="s">
        <v>140</v>
      </c>
      <c r="G80" s="284" t="s">
        <v>598</v>
      </c>
      <c r="H80" s="359" t="str">
        <f t="shared" si="2"/>
        <v>HTP.P('&lt;L_STUB_23&gt;&lt;![CDATA[' || NULL || ']]&gt;&lt;/L_STUB_23&gt;');</v>
      </c>
      <c r="I80" s="360" t="s">
        <v>403</v>
      </c>
      <c r="J80" s="359" t="str">
        <f t="shared" si="4"/>
        <v>HTP.P('&lt;L_SL_CL&gt;&lt;![CDATA[' || REC.L_SL_CL || ']]&gt;&lt;/L_SL_CL&gt;');</v>
      </c>
      <c r="K80" s="283" t="s">
        <v>667</v>
      </c>
      <c r="L80" s="359" t="str">
        <f t="shared" si="3"/>
        <v>HTP.P('&lt;L10_1&gt;' || REC.L10_1 || '&lt;/L10_1&gt;');</v>
      </c>
      <c r="M80" s="326" t="s">
        <v>693</v>
      </c>
      <c r="N80" s="359" t="str">
        <f t="shared" si="5"/>
        <v>HTP.P('&lt;L_CONSIGNEE_KPP&gt;&lt;![CDATA[' || REC.L_CONSIGNEE_KPP || ']]&gt;&lt;/L_CONSIGNEE_KPP&gt;');</v>
      </c>
      <c r="O80" s="40"/>
    </row>
    <row r="81" spans="1:15" ht="11.25" customHeight="1">
      <c r="A81" s="323" t="s">
        <v>141</v>
      </c>
      <c r="B81" s="134" t="s">
        <v>271</v>
      </c>
      <c r="C81" s="323" t="s">
        <v>141</v>
      </c>
      <c r="G81" s="284" t="s">
        <v>599</v>
      </c>
      <c r="H81" s="359" t="str">
        <f t="shared" si="2"/>
        <v>HTP.P('&lt;L_STUB_24&gt;&lt;![CDATA[' || NULL || ']]&gt;&lt;/L_STUB_24&gt;');</v>
      </c>
      <c r="I81" s="284" t="s">
        <v>589</v>
      </c>
      <c r="J81" s="359" t="str">
        <f t="shared" si="4"/>
        <v>HTP.P('&lt;L_STUB_15&gt;&lt;![CDATA[' || NULL || ']]&gt;&lt;/L_STUB_15&gt;');</v>
      </c>
      <c r="K81" s="283" t="s">
        <v>668</v>
      </c>
      <c r="L81" s="359" t="str">
        <f t="shared" si="3"/>
        <v>HTP.P('&lt;L10_2&gt;' || REC.L10_2 || '&lt;/L10_2&gt;');</v>
      </c>
      <c r="M81" s="360" t="s">
        <v>1030</v>
      </c>
      <c r="N81" s="359" t="str">
        <f t="shared" si="5"/>
        <v>HTP.P('&lt;L_CONSIGNEE_OGRN&gt;&lt;![CDATA[' || REC.L_CONSIGNEE_OGRN || ']]&gt;&lt;/L_CONSIGNEE_OGRN&gt;');</v>
      </c>
      <c r="O81" s="40"/>
    </row>
    <row r="82" spans="1:15" ht="11.25" customHeight="1">
      <c r="A82" s="323" t="s">
        <v>142</v>
      </c>
      <c r="B82" s="134" t="s">
        <v>272</v>
      </c>
      <c r="C82" s="135" t="s">
        <v>273</v>
      </c>
      <c r="G82" s="284" t="s">
        <v>600</v>
      </c>
      <c r="H82" s="359" t="str">
        <f t="shared" si="2"/>
        <v>HTP.P('&lt;L_STUB_25&gt;&lt;![CDATA[' || NULL || ']]&gt;&lt;/L_STUB_25&gt;');</v>
      </c>
      <c r="I82" s="284" t="s">
        <v>590</v>
      </c>
      <c r="J82" s="359" t="str">
        <f t="shared" si="4"/>
        <v>HTP.P('&lt;L_STUB_16&gt;&lt;![CDATA[' || NULL || ']]&gt;&lt;/L_STUB_16&gt;');</v>
      </c>
      <c r="M82" s="326" t="s">
        <v>694</v>
      </c>
      <c r="N82" s="359" t="str">
        <f t="shared" si="5"/>
        <v>HTP.P('&lt;L_CONSIGNEE_ADDRESS&gt;&lt;![CDATA[' || REC.L_CONSIGNEE_ADDRESS || ']]&gt;&lt;/L_CONSIGNEE_ADDRESS&gt;');</v>
      </c>
      <c r="O82" s="40"/>
    </row>
    <row r="83" spans="1:15" ht="11.25" customHeight="1">
      <c r="A83" s="323" t="s">
        <v>143</v>
      </c>
      <c r="B83" s="134" t="s">
        <v>274</v>
      </c>
      <c r="C83" s="135" t="s">
        <v>275</v>
      </c>
      <c r="G83" s="284" t="s">
        <v>601</v>
      </c>
      <c r="H83" s="359" t="str">
        <f t="shared" si="2"/>
        <v>HTP.P('&lt;L_STUB_26&gt;&lt;![CDATA[' || NULL || ']]&gt;&lt;/L_STUB_26&gt;');</v>
      </c>
      <c r="I83" s="284" t="s">
        <v>591</v>
      </c>
      <c r="J83" s="359" t="str">
        <f t="shared" si="4"/>
        <v>HTP.P('&lt;L_STUB_17&gt;&lt;![CDATA[' || NULL || ']]&gt;&lt;/L_STUB_17&gt;');</v>
      </c>
      <c r="M83" s="284" t="s">
        <v>593</v>
      </c>
      <c r="N83" s="359" t="str">
        <f t="shared" si="5"/>
        <v>HTP.P('&lt;L_STUB_18&gt;&lt;![CDATA[' || NULL || ']]&gt;&lt;/L_STUB_18&gt;');</v>
      </c>
      <c r="O83" s="40"/>
    </row>
    <row r="84" spans="1:15" ht="11.25" customHeight="1">
      <c r="A84" s="323" t="s">
        <v>144</v>
      </c>
      <c r="B84" s="134" t="s">
        <v>276</v>
      </c>
      <c r="C84" s="323" t="s">
        <v>144</v>
      </c>
      <c r="G84" s="284" t="s">
        <v>602</v>
      </c>
      <c r="H84" s="359" t="str">
        <f t="shared" si="2"/>
        <v>HTP.P('&lt;L_STUB_27&gt;&lt;![CDATA[' || NULL || ']]&gt;&lt;/L_STUB_27&gt;');</v>
      </c>
      <c r="I84" s="284" t="s">
        <v>593</v>
      </c>
      <c r="J84" s="359" t="str">
        <f t="shared" si="4"/>
        <v>HTP.P('&lt;L_STUB_18&gt;&lt;![CDATA[' || NULL || ']]&gt;&lt;/L_STUB_18&gt;');</v>
      </c>
      <c r="M84" s="284" t="s">
        <v>594</v>
      </c>
      <c r="N84" s="359" t="str">
        <f t="shared" si="5"/>
        <v>HTP.P('&lt;L_STUB_19&gt;&lt;![CDATA[' || NULL || ']]&gt;&lt;/L_STUB_19&gt;');</v>
      </c>
      <c r="O84" s="40"/>
    </row>
    <row r="85" spans="1:15" ht="11.25" customHeight="1">
      <c r="A85" s="323" t="s">
        <v>282</v>
      </c>
      <c r="B85" s="134" t="s">
        <v>277</v>
      </c>
      <c r="C85" s="323" t="s">
        <v>282</v>
      </c>
      <c r="G85" s="284" t="s">
        <v>603</v>
      </c>
      <c r="H85" s="359" t="str">
        <f t="shared" si="2"/>
        <v>HTP.P('&lt;L_STUB_28&gt;&lt;![CDATA[' || NULL || ']]&gt;&lt;/L_STUB_28&gt;');</v>
      </c>
      <c r="I85" s="284" t="s">
        <v>594</v>
      </c>
      <c r="J85" s="359" t="str">
        <f t="shared" si="4"/>
        <v>HTP.P('&lt;L_STUB_19&gt;&lt;![CDATA[' || NULL || ']]&gt;&lt;/L_STUB_19&gt;');</v>
      </c>
      <c r="M85" s="326" t="s">
        <v>695</v>
      </c>
      <c r="N85" s="359" t="str">
        <f t="shared" si="5"/>
        <v>HTP.P('&lt;L_CONTRACT_NMBR&gt;&lt;![CDATA[' || REC.L_CONTRACT_NMBR || ']]&gt;&lt;/L_CONTRACT_NMBR&gt;');</v>
      </c>
      <c r="O85" s="40"/>
    </row>
    <row r="86" spans="1:15" ht="11.25" customHeight="1">
      <c r="A86" s="323" t="s">
        <v>283</v>
      </c>
      <c r="B86" s="134" t="s">
        <v>278</v>
      </c>
      <c r="C86" s="323" t="s">
        <v>283</v>
      </c>
      <c r="G86" s="284" t="s">
        <v>604</v>
      </c>
      <c r="H86" s="359" t="str">
        <f t="shared" si="2"/>
        <v>HTP.P('&lt;L_STUB_29&gt;&lt;![CDATA[' || NULL || ']]&gt;&lt;/L_STUB_29&gt;');</v>
      </c>
      <c r="I86" s="284" t="s">
        <v>595</v>
      </c>
      <c r="J86" s="359" t="str">
        <f t="shared" si="4"/>
        <v>HTP.P('&lt;L_STUB_20&gt;&lt;![CDATA[' || NULL || ']]&gt;&lt;/L_STUB_20&gt;');</v>
      </c>
      <c r="M86" s="326" t="s">
        <v>696</v>
      </c>
      <c r="N86" s="359" t="str">
        <f t="shared" si="5"/>
        <v>HTP.P('&lt;L_CONTRACT_DATE&gt;&lt;![CDATA[' || REC.L_CONTRACT_DATE || ']]&gt;&lt;/L_CONTRACT_DATE&gt;');</v>
      </c>
      <c r="O86" s="40"/>
    </row>
    <row r="87" spans="1:15" ht="11.25" customHeight="1">
      <c r="A87" s="134"/>
      <c r="B87" s="333"/>
      <c r="C87" s="334" t="s">
        <v>143</v>
      </c>
      <c r="G87" s="284" t="s">
        <v>605</v>
      </c>
      <c r="H87" s="359" t="str">
        <f t="shared" si="2"/>
        <v>HTP.P('&lt;L_STUB_30&gt;&lt;![CDATA[' || NULL || ']]&gt;&lt;/L_STUB_30&gt;');</v>
      </c>
      <c r="I87" s="284" t="s">
        <v>596</v>
      </c>
      <c r="J87" s="359" t="str">
        <f t="shared" si="4"/>
        <v>HTP.P('&lt;L_STUB_21&gt;&lt;![CDATA[' || NULL || ']]&gt;&lt;/L_STUB_21&gt;');</v>
      </c>
      <c r="M87" s="326" t="s">
        <v>753</v>
      </c>
      <c r="N87" s="359" t="str">
        <f t="shared" si="5"/>
        <v>HTP.P('&lt;L_CONTRACT_URL&gt;&lt;![CDATA[' || REC.L_CONTRACT_URL || ']]&gt;&lt;/L_CONTRACT_URL&gt;');</v>
      </c>
      <c r="O87" s="40"/>
    </row>
    <row r="88" spans="1:15" ht="11.25" customHeight="1">
      <c r="G88" s="284" t="s">
        <v>606</v>
      </c>
      <c r="H88" s="359" t="str">
        <f t="shared" si="2"/>
        <v>HTP.P('&lt;L_STUB_31&gt;&lt;![CDATA[' || NULL || ']]&gt;&lt;/L_STUB_31&gt;');</v>
      </c>
      <c r="I88" s="284" t="s">
        <v>597</v>
      </c>
      <c r="J88" s="359" t="str">
        <f t="shared" si="4"/>
        <v>HTP.P('&lt;L_STUB_22&gt;&lt;![CDATA[' || NULL || ']]&gt;&lt;/L_STUB_22&gt;');</v>
      </c>
      <c r="M88" s="326" t="s">
        <v>697</v>
      </c>
      <c r="N88" s="359" t="str">
        <f t="shared" si="5"/>
        <v>HTP.P('&lt;L_EXT_DOCUMENT_NMBR&gt;&lt;![CDATA[' || REC.L_EXT_DOCUMENT_NMBR || ']]&gt;&lt;/L_EXT_DOCUMENT_NMBR&gt;');</v>
      </c>
      <c r="O88" s="40"/>
    </row>
    <row r="89" spans="1:15" ht="11.25" customHeight="1">
      <c r="G89" s="284" t="s">
        <v>607</v>
      </c>
      <c r="H89" s="359" t="str">
        <f t="shared" si="2"/>
        <v>HTP.P('&lt;L_STUB_32&gt;&lt;![CDATA[' || NULL || ']]&gt;&lt;/L_STUB_32&gt;');</v>
      </c>
      <c r="I89" s="284" t="s">
        <v>598</v>
      </c>
      <c r="J89" s="359" t="str">
        <f t="shared" si="4"/>
        <v>HTP.P('&lt;L_STUB_23&gt;&lt;![CDATA[' || NULL || ']]&gt;&lt;/L_STUB_23&gt;');</v>
      </c>
      <c r="M89" s="326" t="s">
        <v>698</v>
      </c>
      <c r="N89" s="359" t="str">
        <f t="shared" si="5"/>
        <v>HTP.P('&lt;L_EXT_DOCUMENT_DATE&gt;&lt;![CDATA[' || REC.L_EXT_DOCUMENT_DATE || ']]&gt;&lt;/L_EXT_DOCUMENT_DATE&gt;');</v>
      </c>
      <c r="O89" s="40"/>
    </row>
    <row r="90" spans="1:15" ht="11.25" customHeight="1">
      <c r="G90" s="284" t="s">
        <v>608</v>
      </c>
      <c r="H90" s="359" t="str">
        <f t="shared" si="2"/>
        <v>HTP.P('&lt;L_STUB_33&gt;&lt;![CDATA[' || NULL || ']]&gt;&lt;/L_STUB_33&gt;');</v>
      </c>
      <c r="I90" s="284" t="s">
        <v>599</v>
      </c>
      <c r="J90" s="359" t="str">
        <f t="shared" si="4"/>
        <v>HTP.P('&lt;L_STUB_24&gt;&lt;![CDATA[' || NULL || ']]&gt;&lt;/L_STUB_24&gt;');</v>
      </c>
      <c r="M90" s="326" t="s">
        <v>754</v>
      </c>
      <c r="N90" s="359" t="str">
        <f t="shared" si="5"/>
        <v>HTP.P('&lt;L_EXT_DOCUMENT_URL&gt;&lt;![CDATA[' || REC.L_EXT_DOCUMENT_URL || ']]&gt;&lt;/L_EXT_DOCUMENT_URL&gt;');</v>
      </c>
      <c r="O90" s="40"/>
    </row>
    <row r="91" spans="1:15" ht="11.25" customHeight="1">
      <c r="G91" s="284" t="s">
        <v>609</v>
      </c>
      <c r="H91" s="359" t="str">
        <f t="shared" si="2"/>
        <v>HTP.P('&lt;L_STUB_34&gt;&lt;![CDATA[' || NULL || ']]&gt;&lt;/L_STUB_34&gt;');</v>
      </c>
      <c r="I91" s="284" t="s">
        <v>600</v>
      </c>
      <c r="J91" s="359" t="str">
        <f t="shared" si="4"/>
        <v>HTP.P('&lt;L_STUB_25&gt;&lt;![CDATA[' || NULL || ']]&gt;&lt;/L_STUB_25&gt;');</v>
      </c>
      <c r="M91" s="326" t="s">
        <v>699</v>
      </c>
      <c r="N91" s="359" t="str">
        <f t="shared" si="5"/>
        <v>HTP.P('&lt;L_CONTRACT_BASE&gt;&lt;![CDATA[' || REC.L_CONTRACT_BASE || ']]&gt;&lt;/L_CONTRACT_BASE&gt;');</v>
      </c>
      <c r="O91" s="40"/>
    </row>
    <row r="92" spans="1:15" ht="11.25" customHeight="1">
      <c r="G92" s="284" t="s">
        <v>610</v>
      </c>
      <c r="H92" s="359" t="str">
        <f t="shared" si="2"/>
        <v>HTP.P('&lt;L_STUB_35&gt;&lt;![CDATA[' || NULL || ']]&gt;&lt;/L_STUB_35&gt;');</v>
      </c>
      <c r="I92" s="284" t="s">
        <v>601</v>
      </c>
      <c r="J92" s="359" t="str">
        <f t="shared" si="4"/>
        <v>HTP.P('&lt;L_STUB_26&gt;&lt;![CDATA[' || NULL || ']]&gt;&lt;/L_STUB_26&gt;');</v>
      </c>
      <c r="M92" s="326" t="s">
        <v>755</v>
      </c>
      <c r="N92" s="359" t="str">
        <f t="shared" si="5"/>
        <v>HTP.P('&lt;L_PURCHASE_URL&gt;&lt;![CDATA[' || REC.L_PURCHASE_URL || ']]&gt;&lt;/L_PURCHASE_URL&gt;');</v>
      </c>
      <c r="O92" s="40"/>
    </row>
    <row r="93" spans="1:15" ht="11.25" customHeight="1">
      <c r="G93" s="284" t="s">
        <v>611</v>
      </c>
      <c r="H93" s="359" t="str">
        <f t="shared" si="2"/>
        <v>HTP.P('&lt;L_STUB_36&gt;&lt;![CDATA[' || NULL || ']]&gt;&lt;/L_STUB_36&gt;');</v>
      </c>
      <c r="I93" s="284" t="s">
        <v>602</v>
      </c>
      <c r="J93" s="359" t="str">
        <f t="shared" si="4"/>
        <v>HTP.P('&lt;L_STUB_27&gt;&lt;![CDATA[' || NULL || ']]&gt;&lt;/L_STUB_27&gt;');</v>
      </c>
      <c r="M93" s="326" t="s">
        <v>958</v>
      </c>
      <c r="N93" s="359" t="str">
        <f t="shared" si="5"/>
        <v>HTP.P('&lt;L_PURCHASE_REG_NUMBER&gt;&lt;![CDATA[' || REC.L_PURCHASE_REG_NUMBER || ']]&gt;&lt;/L_PURCHASE_REG_NUMBER&gt;');</v>
      </c>
      <c r="O93" s="40"/>
    </row>
    <row r="94" spans="1:15" ht="11.25" customHeight="1">
      <c r="G94" s="284" t="s">
        <v>612</v>
      </c>
      <c r="H94" s="359" t="str">
        <f t="shared" si="2"/>
        <v>HTP.P('&lt;L_STUB_37&gt;&lt;![CDATA[' || NULL || ']]&gt;&lt;/L_STUB_37&gt;');</v>
      </c>
      <c r="I94" s="284" t="s">
        <v>603</v>
      </c>
      <c r="J94" s="359" t="str">
        <f t="shared" si="4"/>
        <v>HTP.P('&lt;L_STUB_28&gt;&lt;![CDATA[' || NULL || ']]&gt;&lt;/L_STUB_28&gt;');</v>
      </c>
      <c r="M94" s="326" t="s">
        <v>700</v>
      </c>
      <c r="N94" s="359" t="str">
        <f t="shared" si="5"/>
        <v>HTP.P('&lt;L_SHIPMENT_DATE&gt;&lt;![CDATA[' || REC.L_SHIPMENT_DATE || ']]&gt;&lt;/L_SHIPMENT_DATE&gt;');</v>
      </c>
      <c r="O94" s="40"/>
    </row>
    <row r="95" spans="1:15" ht="11.25" customHeight="1">
      <c r="G95" s="284" t="s">
        <v>613</v>
      </c>
      <c r="H95" s="359" t="str">
        <f t="shared" si="2"/>
        <v>HTP.P('&lt;L_STUB_38&gt;&lt;![CDATA[' || NULL || ']]&gt;&lt;/L_STUB_38&gt;');</v>
      </c>
      <c r="I95" s="284" t="s">
        <v>604</v>
      </c>
      <c r="J95" s="359" t="str">
        <f t="shared" si="4"/>
        <v>HTP.P('&lt;L_STUB_29&gt;&lt;![CDATA[' || NULL || ']]&gt;&lt;/L_STUB_29&gt;');</v>
      </c>
      <c r="M95" s="284" t="s">
        <v>596</v>
      </c>
      <c r="N95" s="359" t="str">
        <f t="shared" si="5"/>
        <v>HTP.P('&lt;L_STUB_21&gt;&lt;![CDATA[' || NULL || ']]&gt;&lt;/L_STUB_21&gt;');</v>
      </c>
      <c r="O95" s="40"/>
    </row>
    <row r="96" spans="1:15" ht="11.25" customHeight="1">
      <c r="G96" s="284" t="s">
        <v>614</v>
      </c>
      <c r="H96" s="359" t="str">
        <f t="shared" si="2"/>
        <v>HTP.P('&lt;L_STUB_39&gt;&lt;![CDATA[' || NULL || ']]&gt;&lt;/L_STUB_39&gt;');</v>
      </c>
      <c r="I96" s="284" t="s">
        <v>605</v>
      </c>
      <c r="J96" s="359" t="str">
        <f t="shared" si="4"/>
        <v>HTP.P('&lt;L_STUB_30&gt;&lt;![CDATA[' || NULL || ']]&gt;&lt;/L_STUB_30&gt;');</v>
      </c>
      <c r="M96" s="326" t="s">
        <v>733</v>
      </c>
      <c r="N96" s="359" t="str">
        <f t="shared" si="5"/>
        <v>HTP.P('&lt;L_INVOICE_URL&gt;&lt;![CDATA[' || REC.L_INVOICE_URL || ']]&gt;&lt;/L_INVOICE_URL&gt;');</v>
      </c>
      <c r="O96" s="40"/>
    </row>
    <row r="97" spans="7:15" ht="11.25" customHeight="1">
      <c r="G97" s="284" t="s">
        <v>615</v>
      </c>
      <c r="H97" s="359" t="str">
        <f t="shared" si="2"/>
        <v>HTP.P('&lt;L_STUB_40&gt;&lt;![CDATA[' || NULL || ']]&gt;&lt;/L_STUB_40&gt;');</v>
      </c>
      <c r="I97" s="326" t="s">
        <v>682</v>
      </c>
      <c r="J97" s="359" t="str">
        <f t="shared" si="4"/>
        <v>HTP.P('&lt;L_COMMENTS&gt;&lt;![CDATA[' || REC.L_COMMENTS || ']]&gt;&lt;/L_COMMENTS&gt;');</v>
      </c>
      <c r="M97" s="284" t="s">
        <v>597</v>
      </c>
      <c r="N97" s="359" t="str">
        <f t="shared" si="5"/>
        <v>HTP.P('&lt;L_STUB_22&gt;&lt;![CDATA[' || NULL || ']]&gt;&lt;/L_STUB_22&gt;');</v>
      </c>
      <c r="O97" s="40"/>
    </row>
    <row r="98" spans="7:15" ht="11.25" customHeight="1">
      <c r="G98" s="284" t="s">
        <v>616</v>
      </c>
      <c r="H98" s="359" t="str">
        <f t="shared" si="2"/>
        <v>HTP.P('&lt;L_STUB_41&gt;&lt;![CDATA[' || NULL || ']]&gt;&lt;/L_STUB_41&gt;');</v>
      </c>
      <c r="I98" s="326" t="s">
        <v>708</v>
      </c>
      <c r="J98" s="359" t="str">
        <f t="shared" si="4"/>
        <v>HTP.P('&lt;PREVIOUS_NMBR&gt;&lt;![CDATA[' || REC.PREVIOUS_NMBR || ']]&gt;&lt;/PREVIOUS_NMBR&gt;');</v>
      </c>
      <c r="M98" s="326" t="s">
        <v>701</v>
      </c>
      <c r="N98" s="359" t="str">
        <f t="shared" ref="N98:N120" si="6">"HTP.P('&lt;" &amp; M98 &amp; "&gt;&lt;![CDATA[' || " &amp; IF(MID(M98,3,4)="STUB","NULL","REC." &amp; M98) &amp; " || ']]&gt;&lt;/" &amp; M98 &amp; "&gt;');"</f>
        <v>HTP.P('&lt;L_DELIVERY_CONDITIONS&gt;&lt;![CDATA[' || REC.L_DELIVERY_CONDITIONS || ']]&gt;&lt;/L_DELIVERY_CONDITIONS&gt;');</v>
      </c>
      <c r="O98" s="40"/>
    </row>
    <row r="99" spans="7:15" ht="11.25" customHeight="1">
      <c r="G99" s="284" t="s">
        <v>617</v>
      </c>
      <c r="H99" s="359" t="str">
        <f t="shared" si="2"/>
        <v>HTP.P('&lt;L_STUB_42&gt;&lt;![CDATA[' || NULL || ']]&gt;&lt;/L_STUB_42&gt;');</v>
      </c>
      <c r="M99" s="284" t="s">
        <v>598</v>
      </c>
      <c r="N99" s="359" t="str">
        <f t="shared" si="6"/>
        <v>HTP.P('&lt;L_STUB_23&gt;&lt;![CDATA[' || NULL || ']]&gt;&lt;/L_STUB_23&gt;');</v>
      </c>
      <c r="O99" s="40"/>
    </row>
    <row r="100" spans="7:15" ht="11.25" customHeight="1">
      <c r="G100" s="284" t="s">
        <v>618</v>
      </c>
      <c r="H100" s="359" t="str">
        <f t="shared" si="2"/>
        <v>HTP.P('&lt;L_STUB_43&gt;&lt;![CDATA[' || NULL || ']]&gt;&lt;/L_STUB_43&gt;');</v>
      </c>
      <c r="M100" s="326" t="s">
        <v>959</v>
      </c>
      <c r="N100" s="359" t="str">
        <f t="shared" si="6"/>
        <v>HTP.P('&lt;L_SPIMEX_NUMBER&gt;&lt;![CDATA[' || REC.L_SPIMEX_NUMBER || ']]&gt;&lt;/L_SPIMEX_NUMBER&gt;');</v>
      </c>
      <c r="O100" s="40"/>
    </row>
    <row r="101" spans="7:15" ht="11.25" customHeight="1">
      <c r="G101" s="284" t="s">
        <v>619</v>
      </c>
      <c r="H101" s="359" t="str">
        <f t="shared" si="2"/>
        <v>HTP.P('&lt;L_STUB_44&gt;&lt;![CDATA[' || NULL || ']]&gt;&lt;/L_STUB_44&gt;');</v>
      </c>
      <c r="M101" s="284" t="s">
        <v>599</v>
      </c>
      <c r="N101" s="359" t="str">
        <f t="shared" si="6"/>
        <v>HTP.P('&lt;L_STUB_24&gt;&lt;![CDATA[' || NULL || ']]&gt;&lt;/L_STUB_24&gt;');</v>
      </c>
      <c r="O101" s="40"/>
    </row>
    <row r="102" spans="7:15" ht="11.25" customHeight="1">
      <c r="G102" s="284" t="s">
        <v>620</v>
      </c>
      <c r="H102" s="359" t="str">
        <f t="shared" si="2"/>
        <v>HTP.P('&lt;L_STUB_45&gt;&lt;![CDATA[' || NULL || ']]&gt;&lt;/L_STUB_45&gt;');</v>
      </c>
      <c r="M102" s="326" t="s">
        <v>960</v>
      </c>
      <c r="N102" s="359" t="str">
        <f t="shared" si="6"/>
        <v>HTP.P('&lt;L_COMPETITIVE_PROC_DOCS_URL&gt;&lt;![CDATA[' || REC.L_COMPETITIVE_PROC_DOCS_URL || ']]&gt;&lt;/L_COMPETITIVE_PROC_DOCS_URL&gt;');</v>
      </c>
      <c r="O102" s="40"/>
    </row>
    <row r="103" spans="7:15" ht="11.25" customHeight="1">
      <c r="G103" s="284" t="s">
        <v>621</v>
      </c>
      <c r="H103" s="359" t="str">
        <f t="shared" si="2"/>
        <v>HTP.P('&lt;L_STUB_46&gt;&lt;![CDATA[' || NULL || ']]&gt;&lt;/L_STUB_46&gt;');</v>
      </c>
      <c r="M103" s="284" t="s">
        <v>601</v>
      </c>
      <c r="N103" s="359" t="str">
        <f t="shared" si="6"/>
        <v>HTP.P('&lt;L_STUB_26&gt;&lt;![CDATA[' || NULL || ']]&gt;&lt;/L_STUB_26&gt;');</v>
      </c>
      <c r="O103" s="40"/>
    </row>
    <row r="104" spans="7:15" ht="11.25" customHeight="1">
      <c r="G104" s="284" t="s">
        <v>622</v>
      </c>
      <c r="H104" s="359" t="str">
        <f t="shared" si="2"/>
        <v>HTP.P('&lt;L_STUB_47&gt;&lt;![CDATA[' || NULL || ']]&gt;&lt;/L_STUB_47&gt;');</v>
      </c>
      <c r="M104" s="284" t="s">
        <v>602</v>
      </c>
      <c r="N104" s="359" t="str">
        <f t="shared" si="6"/>
        <v>HTP.P('&lt;L_STUB_27&gt;&lt;![CDATA[' || NULL || ']]&gt;&lt;/L_STUB_27&gt;');</v>
      </c>
      <c r="O104" s="40"/>
    </row>
    <row r="105" spans="7:15" ht="11.25" customHeight="1">
      <c r="G105" s="284" t="s">
        <v>623</v>
      </c>
      <c r="H105" s="359" t="str">
        <f t="shared" si="2"/>
        <v>HTP.P('&lt;L_STUB_48&gt;&lt;![CDATA[' || NULL || ']]&gt;&lt;/L_STUB_48&gt;');</v>
      </c>
      <c r="M105" s="284" t="s">
        <v>603</v>
      </c>
      <c r="N105" s="359" t="str">
        <f t="shared" si="6"/>
        <v>HTP.P('&lt;L_STUB_28&gt;&lt;![CDATA[' || NULL || ']]&gt;&lt;/L_STUB_28&gt;');</v>
      </c>
      <c r="O105" s="40"/>
    </row>
    <row r="106" spans="7:15" ht="11.25" customHeight="1">
      <c r="G106" s="284" t="s">
        <v>624</v>
      </c>
      <c r="H106" s="359" t="str">
        <f t="shared" si="2"/>
        <v>HTP.P('&lt;L_STUB_49&gt;&lt;![CDATA[' || NULL || ']]&gt;&lt;/L_STUB_49&gt;');</v>
      </c>
      <c r="M106" s="326" t="s">
        <v>702</v>
      </c>
      <c r="N106" s="359" t="str">
        <f t="shared" si="6"/>
        <v>HTP.P('&lt;L_STATION_OF_ORIGIN&gt;&lt;![CDATA[' || REC.L_STATION_OF_ORIGIN || ']]&gt;&lt;/L_STATION_OF_ORIGIN&gt;');</v>
      </c>
      <c r="O106" s="40"/>
    </row>
    <row r="107" spans="7:15" ht="11.25" customHeight="1">
      <c r="G107" s="284" t="s">
        <v>625</v>
      </c>
      <c r="H107" s="359" t="str">
        <f t="shared" si="2"/>
        <v>HTP.P('&lt;L_STUB_50&gt;&lt;![CDATA[' || NULL || ']]&gt;&lt;/L_STUB_50&gt;');</v>
      </c>
      <c r="M107" s="284" t="s">
        <v>605</v>
      </c>
      <c r="N107" s="359" t="str">
        <f t="shared" si="6"/>
        <v>HTP.P('&lt;L_STUB_30&gt;&lt;![CDATA[' || NULL || ']]&gt;&lt;/L_STUB_30&gt;');</v>
      </c>
      <c r="O107" s="40"/>
    </row>
    <row r="108" spans="7:15" ht="11.25" customHeight="1">
      <c r="G108" s="284" t="s">
        <v>626</v>
      </c>
      <c r="H108" s="359" t="str">
        <f t="shared" ref="H108:H126" si="7">"HTP.P('&lt;" &amp; G108 &amp; "&gt;&lt;![CDATA[' || " &amp; IF(MID(G108,3,4)="STUB","NULL","REC." &amp; G108) &amp; " || ']]&gt;&lt;/" &amp; G108 &amp; "&gt;');"</f>
        <v>HTP.P('&lt;L_STUB_51&gt;&lt;![CDATA[' || NULL || ']]&gt;&lt;/L_STUB_51&gt;');</v>
      </c>
      <c r="M108" s="326" t="s">
        <v>709</v>
      </c>
      <c r="N108" s="359" t="str">
        <f t="shared" si="6"/>
        <v>HTP.P('&lt;L_DELIVERY_STATION&gt;&lt;![CDATA[' || REC.L_DELIVERY_STATION || ']]&gt;&lt;/L_DELIVERY_STATION&gt;');</v>
      </c>
      <c r="O108" s="40"/>
    </row>
    <row r="109" spans="7:15" ht="11.25" customHeight="1">
      <c r="G109" s="284" t="s">
        <v>627</v>
      </c>
      <c r="H109" s="359" t="str">
        <f t="shared" si="7"/>
        <v>HTP.P('&lt;L_STUB_52&gt;&lt;![CDATA[' || NULL || ']]&gt;&lt;/L_STUB_52&gt;');</v>
      </c>
      <c r="M109" s="284" t="s">
        <v>606</v>
      </c>
      <c r="N109" s="359" t="str">
        <f t="shared" si="6"/>
        <v>HTP.P('&lt;L_STUB_31&gt;&lt;![CDATA[' || NULL || ']]&gt;&lt;/L_STUB_31&gt;');</v>
      </c>
      <c r="O109" s="40"/>
    </row>
    <row r="110" spans="7:15" ht="11.25" customHeight="1">
      <c r="G110" s="284" t="s">
        <v>628</v>
      </c>
      <c r="H110" s="359" t="str">
        <f t="shared" si="7"/>
        <v>HTP.P('&lt;L_STUB_53&gt;&lt;![CDATA[' || NULL || ']]&gt;&lt;/L_STUB_53&gt;');</v>
      </c>
      <c r="M110" s="284" t="s">
        <v>607</v>
      </c>
      <c r="N110" s="359" t="str">
        <f t="shared" si="6"/>
        <v>HTP.P('&lt;L_STUB_32&gt;&lt;![CDATA[' || NULL || ']]&gt;&lt;/L_STUB_32&gt;');</v>
      </c>
      <c r="O110" s="40"/>
    </row>
    <row r="111" spans="7:15" ht="11.25" customHeight="1">
      <c r="G111" s="284" t="s">
        <v>629</v>
      </c>
      <c r="H111" s="359" t="str">
        <f t="shared" si="7"/>
        <v>HTP.P('&lt;L_STUB_54&gt;&lt;![CDATA[' || NULL || ']]&gt;&lt;/L_STUB_54&gt;');</v>
      </c>
      <c r="M111" s="284" t="s">
        <v>608</v>
      </c>
      <c r="N111" s="359" t="str">
        <f t="shared" si="6"/>
        <v>HTP.P('&lt;L_STUB_33&gt;&lt;![CDATA[' || NULL || ']]&gt;&lt;/L_STUB_33&gt;');</v>
      </c>
      <c r="O111" s="40"/>
    </row>
    <row r="112" spans="7:15" ht="11.25" customHeight="1">
      <c r="G112" s="284" t="s">
        <v>630</v>
      </c>
      <c r="H112" s="359" t="str">
        <f t="shared" si="7"/>
        <v>HTP.P('&lt;L_STUB_55&gt;&lt;![CDATA[' || NULL || ']]&gt;&lt;/L_STUB_55&gt;');</v>
      </c>
      <c r="M112" s="284" t="s">
        <v>609</v>
      </c>
      <c r="N112" s="359" t="str">
        <f t="shared" si="6"/>
        <v>HTP.P('&lt;L_STUB_34&gt;&lt;![CDATA[' || NULL || ']]&gt;&lt;/L_STUB_34&gt;');</v>
      </c>
      <c r="O112" s="40"/>
    </row>
    <row r="113" spans="7:15" ht="11.25" customHeight="1">
      <c r="G113" s="284" t="s">
        <v>631</v>
      </c>
      <c r="H113" s="359" t="str">
        <f t="shared" si="7"/>
        <v>HTP.P('&lt;L_STUB_56&gt;&lt;![CDATA[' || NULL || ']]&gt;&lt;/L_STUB_56&gt;');</v>
      </c>
      <c r="M113" s="284" t="s">
        <v>610</v>
      </c>
      <c r="N113" s="359" t="str">
        <f t="shared" si="6"/>
        <v>HTP.P('&lt;L_STUB_35&gt;&lt;![CDATA[' || NULL || ']]&gt;&lt;/L_STUB_35&gt;');</v>
      </c>
      <c r="O113" s="40"/>
    </row>
    <row r="114" spans="7:15" ht="11.25" customHeight="1">
      <c r="G114" s="284" t="s">
        <v>632</v>
      </c>
      <c r="H114" s="359" t="str">
        <f t="shared" si="7"/>
        <v>HTP.P('&lt;L_STUB_57&gt;&lt;![CDATA[' || NULL || ']]&gt;&lt;/L_STUB_57&gt;');</v>
      </c>
      <c r="M114" s="284" t="s">
        <v>611</v>
      </c>
      <c r="N114" s="359" t="str">
        <f t="shared" si="6"/>
        <v>HTP.P('&lt;L_STUB_36&gt;&lt;![CDATA[' || NULL || ']]&gt;&lt;/L_STUB_36&gt;');</v>
      </c>
      <c r="O114" s="40"/>
    </row>
    <row r="115" spans="7:15" ht="11.25" customHeight="1">
      <c r="G115" s="284" t="s">
        <v>633</v>
      </c>
      <c r="H115" s="359" t="str">
        <f t="shared" si="7"/>
        <v>HTP.P('&lt;L_STUB_58&gt;&lt;![CDATA[' || NULL || ']]&gt;&lt;/L_STUB_58&gt;');</v>
      </c>
      <c r="M115" s="284" t="s">
        <v>612</v>
      </c>
      <c r="N115" s="359" t="str">
        <f t="shared" si="6"/>
        <v>HTP.P('&lt;L_STUB_37&gt;&lt;![CDATA[' || NULL || ']]&gt;&lt;/L_STUB_37&gt;');</v>
      </c>
      <c r="O115" s="40"/>
    </row>
    <row r="116" spans="7:15" ht="11.25" customHeight="1">
      <c r="G116" s="284" t="s">
        <v>634</v>
      </c>
      <c r="H116" s="359" t="str">
        <f t="shared" si="7"/>
        <v>HTP.P('&lt;L_STUB_59&gt;&lt;![CDATA[' || NULL || ']]&gt;&lt;/L_STUB_59&gt;');</v>
      </c>
      <c r="M116" s="326" t="s">
        <v>710</v>
      </c>
      <c r="N116" s="359" t="str">
        <f t="shared" si="6"/>
        <v>HTP.P('&lt;L_DELIVERY_SHOULDER&gt;&lt;![CDATA[' || REC.L_DELIVERY_SHOULDER || ']]&gt;&lt;/L_DELIVERY_SHOULDER&gt;');</v>
      </c>
      <c r="O116" s="40"/>
    </row>
    <row r="117" spans="7:15" ht="11.25" customHeight="1">
      <c r="G117" s="284" t="s">
        <v>635</v>
      </c>
      <c r="H117" s="359" t="str">
        <f t="shared" si="7"/>
        <v>HTP.P('&lt;L_STUB_60&gt;&lt;![CDATA[' || NULL || ']]&gt;&lt;/L_STUB_60&gt;');</v>
      </c>
      <c r="M117" s="284" t="s">
        <v>613</v>
      </c>
      <c r="N117" s="359" t="str">
        <f t="shared" si="6"/>
        <v>HTP.P('&lt;L_STUB_38&gt;&lt;![CDATA[' || NULL || ']]&gt;&lt;/L_STUB_38&gt;');</v>
      </c>
      <c r="O117" s="40"/>
    </row>
    <row r="118" spans="7:15" ht="11.25" customHeight="1">
      <c r="G118" s="284" t="s">
        <v>636</v>
      </c>
      <c r="H118" s="359" t="str">
        <f t="shared" si="7"/>
        <v>HTP.P('&lt;L_STUB_61&gt;&lt;![CDATA[' || NULL || ']]&gt;&lt;/L_STUB_61&gt;');</v>
      </c>
      <c r="M118" s="284" t="s">
        <v>614</v>
      </c>
      <c r="N118" s="359" t="str">
        <f t="shared" si="6"/>
        <v>HTP.P('&lt;L_STUB_39&gt;&lt;![CDATA[' || NULL || ']]&gt;&lt;/L_STUB_39&gt;');</v>
      </c>
      <c r="O118" s="40"/>
    </row>
    <row r="119" spans="7:15" ht="11.25" customHeight="1">
      <c r="G119" s="284" t="s">
        <v>637</v>
      </c>
      <c r="H119" s="359" t="str">
        <f t="shared" si="7"/>
        <v>HTP.P('&lt;L_STUB_62&gt;&lt;![CDATA[' || NULL || ']]&gt;&lt;/L_STUB_62&gt;');</v>
      </c>
      <c r="M119" s="284" t="s">
        <v>615</v>
      </c>
      <c r="N119" s="359" t="str">
        <f t="shared" si="6"/>
        <v>HTP.P('&lt;L_STUB_40&gt;&lt;![CDATA[' || NULL || ']]&gt;&lt;/L_STUB_40&gt;');</v>
      </c>
      <c r="O119" s="40"/>
    </row>
    <row r="120" spans="7:15" ht="11.25" customHeight="1">
      <c r="G120" s="284" t="s">
        <v>638</v>
      </c>
      <c r="H120" s="359" t="str">
        <f t="shared" si="7"/>
        <v>HTP.P('&lt;L_STUB_63&gt;&lt;![CDATA[' || NULL || ']]&gt;&lt;/L_STUB_63&gt;');</v>
      </c>
      <c r="M120" s="284" t="s">
        <v>616</v>
      </c>
      <c r="N120" s="359" t="str">
        <f t="shared" si="6"/>
        <v>HTP.P('&lt;L_STUB_41&gt;&lt;![CDATA[' || NULL || ']]&gt;&lt;/L_STUB_41&gt;');</v>
      </c>
      <c r="O120" s="40"/>
    </row>
    <row r="121" spans="7:15" ht="11.25" customHeight="1">
      <c r="G121" s="283" t="s">
        <v>945</v>
      </c>
      <c r="H121" s="359" t="str">
        <f t="shared" si="7"/>
        <v>HTP.P('&lt;FUEL_USAGE_DISBALANCE_URL&gt;&lt;![CDATA[' || REC.FUEL_USAGE_DISBALANCE_URL || ']]&gt;&lt;/FUEL_USAGE_DISBALANCE_URL&gt;');</v>
      </c>
      <c r="M121" s="326" t="s">
        <v>711</v>
      </c>
      <c r="N121" s="359" t="str">
        <f t="shared" ref="N121:N140" si="8">"HTP.P('&lt;" &amp; M121 &amp; "&gt;' || " &amp; IF(MID(M121,3,4)="STUB","NULL","REC." &amp; M121) &amp; " || '&lt;/" &amp; M121 &amp; "&gt;');"</f>
        <v>HTP.P('&lt;L_FUEL_SUPPLY_METHOD&gt;' || REC.L_FUEL_SUPPLY_METHOD || '&lt;/L_FUEL_SUPPLY_METHOD&gt;');</v>
      </c>
      <c r="O121" s="40"/>
    </row>
    <row r="122" spans="7:15" ht="11.25" customHeight="1">
      <c r="G122" s="284" t="s">
        <v>639</v>
      </c>
      <c r="H122" s="359" t="str">
        <f t="shared" si="7"/>
        <v>HTP.P('&lt;L_STUB_64&gt;&lt;![CDATA[' || NULL || ']]&gt;&lt;/L_STUB_64&gt;');</v>
      </c>
      <c r="M122" s="284" t="s">
        <v>617</v>
      </c>
      <c r="N122" s="359" t="str">
        <f t="shared" si="8"/>
        <v>HTP.P('&lt;L_STUB_42&gt;' || NULL || '&lt;/L_STUB_42&gt;');</v>
      </c>
      <c r="O122" s="40"/>
    </row>
    <row r="123" spans="7:15" ht="11.25" customHeight="1">
      <c r="G123" s="283" t="s">
        <v>515</v>
      </c>
      <c r="H123" s="359" t="str">
        <f t="shared" si="7"/>
        <v>HTP.P('&lt;NAME&gt;&lt;![CDATA[' || REC.NAME || ']]&gt;&lt;/NAME&gt;');</v>
      </c>
      <c r="M123" s="326" t="s">
        <v>712</v>
      </c>
      <c r="N123" s="359" t="str">
        <f t="shared" si="8"/>
        <v>HTP.P('&lt;L_PRICE_NO_TAX&gt;' || REC.L_PRICE_NO_TAX || '&lt;/L_PRICE_NO_TAX&gt;');</v>
      </c>
      <c r="O123" s="40"/>
    </row>
    <row r="124" spans="7:15" ht="11.25" customHeight="1">
      <c r="G124" s="283" t="s">
        <v>516</v>
      </c>
      <c r="H124" s="359" t="str">
        <f t="shared" si="7"/>
        <v>HTP.P('&lt;POSITION&gt;&lt;![CDATA[' || REC.POSITION || ']]&gt;&lt;/POSITION&gt;');</v>
      </c>
      <c r="M124" s="284" t="s">
        <v>618</v>
      </c>
      <c r="N124" s="359" t="str">
        <f t="shared" si="8"/>
        <v>HTP.P('&lt;L_STUB_43&gt;' || NULL || '&lt;/L_STUB_43&gt;');</v>
      </c>
      <c r="O124" s="40"/>
    </row>
    <row r="125" spans="7:15" ht="11.25" customHeight="1">
      <c r="G125" s="283" t="s">
        <v>517</v>
      </c>
      <c r="H125" s="359" t="str">
        <f t="shared" si="7"/>
        <v>HTP.P('&lt;PHONE&gt;&lt;![CDATA[' || REC.PHONE || ']]&gt;&lt;/PHONE&gt;');</v>
      </c>
      <c r="M125" s="326" t="s">
        <v>713</v>
      </c>
      <c r="N125" s="359" t="str">
        <f t="shared" si="8"/>
        <v>HTP.P('&lt;L_TRSP_NO_TAX&gt;' || REC.L_TRSP_NO_TAX || '&lt;/L_TRSP_NO_TAX&gt;');</v>
      </c>
      <c r="O125" s="40"/>
    </row>
    <row r="126" spans="7:15" ht="11.25" customHeight="1">
      <c r="G126" s="283" t="s">
        <v>518</v>
      </c>
      <c r="H126" s="359" t="str">
        <f t="shared" si="7"/>
        <v>HTP.P('&lt;EMAIL&gt;&lt;![CDATA[' || REC.EMAIL || ']]&gt;&lt;/EMAIL&gt;');</v>
      </c>
      <c r="M126" s="284" t="s">
        <v>619</v>
      </c>
      <c r="N126" s="359" t="str">
        <f t="shared" si="8"/>
        <v>HTP.P('&lt;L_STUB_44&gt;' || NULL || '&lt;/L_STUB_44&gt;');</v>
      </c>
      <c r="O126" s="40"/>
    </row>
    <row r="127" spans="7:15" ht="11.25" customHeight="1">
      <c r="M127" s="326" t="s">
        <v>714</v>
      </c>
      <c r="N127" s="359" t="str">
        <f t="shared" si="8"/>
        <v>HTP.P('&lt;L_PRICE_NO_TAX_NO_TRSP&gt;' || REC.L_PRICE_NO_TAX_NO_TRSP || '&lt;/L_PRICE_NO_TAX_NO_TRSP&gt;');</v>
      </c>
      <c r="O127" s="40"/>
    </row>
    <row r="128" spans="7:15" ht="11.25" customHeight="1">
      <c r="M128" s="284" t="s">
        <v>620</v>
      </c>
      <c r="N128" s="359" t="str">
        <f t="shared" si="8"/>
        <v>HTP.P('&lt;L_STUB_45&gt;' || NULL || '&lt;/L_STUB_45&gt;');</v>
      </c>
      <c r="O128" s="40"/>
    </row>
    <row r="129" spans="13:16" ht="11.25" customHeight="1">
      <c r="M129" s="326" t="s">
        <v>715</v>
      </c>
      <c r="N129" s="359" t="str">
        <f>"HTP.P('&lt;" &amp; M129 &amp; "&gt;&lt;![CDATA[' || " &amp; IF(MID(M129,3,4)="STUB","NULL","REC." &amp; M129) &amp; " || ']]&gt;&lt;/" &amp; M129 &amp; "&gt;');"</f>
        <v>HTP.P('&lt;L_VOLUME&gt;&lt;![CDATA[' || REC.L_VOLUME || ']]&gt;&lt;/L_VOLUME&gt;');</v>
      </c>
      <c r="O129" s="40"/>
    </row>
    <row r="130" spans="13:16" ht="11.25" customHeight="1">
      <c r="M130" s="284" t="s">
        <v>621</v>
      </c>
      <c r="N130" s="359" t="str">
        <f>"HTP.P('&lt;" &amp; M130 &amp; "&gt;' || " &amp; IF(MID(M130,3,4)="STUB","NULL","REC." &amp; M130) &amp; " || '&lt;/" &amp; M130 &amp; "&gt;');"</f>
        <v>HTP.P('&lt;L_STUB_46&gt;' || NULL || '&lt;/L_STUB_46&gt;');</v>
      </c>
    </row>
    <row r="131" spans="13:16" ht="11.25" customHeight="1">
      <c r="M131" s="284" t="s">
        <v>622</v>
      </c>
      <c r="N131" s="359" t="str">
        <f>"HTP.P('&lt;" &amp; M131 &amp; "&gt;' || " &amp; IF(MID(M131,3,4)="STUB","NULL","REC." &amp; M131) &amp; " || '&lt;/" &amp; M131 &amp; "&gt;');"</f>
        <v>HTP.P('&lt;L_STUB_47&gt;' || NULL || '&lt;/L_STUB_47&gt;');</v>
      </c>
      <c r="O131" s="40"/>
    </row>
    <row r="132" spans="13:16" ht="11.25" customHeight="1">
      <c r="M132" s="360" t="s">
        <v>1026</v>
      </c>
      <c r="N132" s="359" t="str">
        <f t="shared" si="8"/>
        <v>HTP.P('&lt;L_EXCISE_EXISTENCE&gt;' || REC.L_EXCISE_EXISTENCE || '&lt;/L_EXCISE_EXISTENCE&gt;');</v>
      </c>
      <c r="O132" s="40"/>
    </row>
    <row r="133" spans="13:16" ht="11.25" customHeight="1">
      <c r="M133" s="360" t="s">
        <v>1027</v>
      </c>
      <c r="N133" s="359" t="str">
        <f t="shared" si="8"/>
        <v>HTP.P('&lt;L_CRITERIA_ELIGIBILITY&gt;' || REC.L_CRITERIA_ELIGIBILITY || '&lt;/L_CRITERIA_ELIGIBILITY&gt;');</v>
      </c>
      <c r="O133" s="40"/>
    </row>
    <row r="134" spans="13:16" ht="11.25" customHeight="1">
      <c r="M134" s="360" t="s">
        <v>1028</v>
      </c>
      <c r="N134" s="359" t="str">
        <f t="shared" si="8"/>
        <v>HTP.P('&lt;L_CERTIFICATE_EXISTENCE&gt;' || REC.L_CERTIFICATE_EXISTENCE || '&lt;/L_CERTIFICATE_EXISTENCE&gt;');</v>
      </c>
      <c r="O134" s="40"/>
    </row>
    <row r="135" spans="13:16" ht="11.25" customHeight="1">
      <c r="M135" s="326" t="s">
        <v>943</v>
      </c>
      <c r="N135" s="359" t="str">
        <f t="shared" si="8"/>
        <v>HTP.P('&lt;L_FUEL_STOCK_PREVIOUS_PERIOD&gt;' || REC.L_FUEL_STOCK_PREVIOUS_PERIOD || '&lt;/L_FUEL_STOCK_PREVIOUS_PERIOD&gt;');</v>
      </c>
      <c r="O135" s="40"/>
    </row>
    <row r="136" spans="13:16" ht="11.25" customHeight="1">
      <c r="M136" s="326" t="s">
        <v>944</v>
      </c>
      <c r="N136" s="359" t="str">
        <f t="shared" si="8"/>
        <v>HTP.P('&lt;L_FUEL_STOCK_CURRENT_PERIOD&gt;' || REC.L_FUEL_STOCK_CURRENT_PERIOD || '&lt;/L_FUEL_STOCK_CURRENT_PERIOD&gt;');</v>
      </c>
      <c r="O136" s="40"/>
      <c r="P136" s="40"/>
    </row>
    <row r="137" spans="13:16" ht="11.25" customHeight="1">
      <c r="M137" s="326" t="s">
        <v>745</v>
      </c>
      <c r="N137" s="359" t="str">
        <f t="shared" si="8"/>
        <v>HTP.P('&lt;L_TOTAL_VLM&gt;' || REC.L_TOTAL_VLM || '&lt;/L_TOTAL_VLM&gt;');</v>
      </c>
      <c r="O137" s="40"/>
      <c r="P137" s="40"/>
    </row>
    <row r="138" spans="13:16" ht="11.25" customHeight="1">
      <c r="M138" s="326" t="s">
        <v>746</v>
      </c>
      <c r="N138" s="359" t="str">
        <f t="shared" si="8"/>
        <v>HTP.P('&lt;L_USED_VLM&gt;' || REC.L_USED_VLM || '&lt;/L_USED_VLM&gt;');</v>
      </c>
      <c r="O138" s="40"/>
      <c r="P138" s="40"/>
    </row>
    <row r="139" spans="13:16" ht="11.25" customHeight="1">
      <c r="M139" s="326" t="s">
        <v>747</v>
      </c>
      <c r="N139" s="359" t="str">
        <f t="shared" si="8"/>
        <v>HTP.P('&lt;L_REMAIN_VLM&gt;' || REC.L_REMAIN_VLM || '&lt;/L_REMAIN_VLM&gt;');</v>
      </c>
      <c r="O139" s="40"/>
      <c r="P139" s="40"/>
    </row>
    <row r="140" spans="13:16" ht="11.25" customHeight="1">
      <c r="M140" s="326" t="s">
        <v>869</v>
      </c>
      <c r="N140" s="359" t="str">
        <f t="shared" si="8"/>
        <v>HTP.P('&lt;L_NOTE&gt;' || REC.L_NOTE || '&lt;/L_NOTE&gt;');</v>
      </c>
      <c r="O140" s="40"/>
      <c r="P140" s="40"/>
    </row>
    <row r="141" spans="13:16" ht="11.25" customHeight="1">
      <c r="M141" s="40"/>
      <c r="O141" s="40"/>
      <c r="P141" s="40"/>
    </row>
    <row r="142" spans="13:16" ht="11.25" customHeight="1">
      <c r="M142" s="40"/>
      <c r="O142" s="40"/>
      <c r="P142" s="40"/>
    </row>
    <row r="143" spans="13:16" ht="11.25" customHeight="1">
      <c r="M143" s="40"/>
      <c r="O143" s="40"/>
      <c r="P143" s="40"/>
    </row>
    <row r="144" spans="13:16" ht="11.25" customHeight="1">
      <c r="M144" s="40"/>
      <c r="O144" s="40"/>
      <c r="P144" s="40"/>
    </row>
    <row r="145" spans="13:16" ht="11.25" customHeight="1">
      <c r="M145" s="40"/>
      <c r="O145" s="40"/>
      <c r="P145" s="40"/>
    </row>
    <row r="146" spans="13:16" ht="11.25" customHeight="1">
      <c r="M146" s="40"/>
      <c r="O146" s="40"/>
      <c r="P146" s="40"/>
    </row>
    <row r="147" spans="13:16" ht="11.25" customHeight="1">
      <c r="M147" s="40"/>
      <c r="O147" s="40"/>
      <c r="P147" s="40"/>
    </row>
    <row r="148" spans="13:16" ht="11.25" customHeight="1">
      <c r="M148" s="40"/>
      <c r="O148" s="40"/>
      <c r="P148" s="40"/>
    </row>
    <row r="149" spans="13:16" ht="11.25" customHeight="1">
      <c r="M149" s="40"/>
      <c r="O149" s="40"/>
      <c r="P149" s="40"/>
    </row>
    <row r="150" spans="13:16" ht="11.25" customHeight="1">
      <c r="M150" s="40"/>
      <c r="O150" s="40"/>
      <c r="P150" s="40"/>
    </row>
    <row r="151" spans="13:16" ht="11.25" customHeight="1">
      <c r="M151" s="40"/>
      <c r="O151" s="40"/>
      <c r="P151" s="40"/>
    </row>
    <row r="152" spans="13:16" ht="11.25" customHeight="1">
      <c r="M152" s="40"/>
      <c r="O152" s="40"/>
      <c r="P152" s="40"/>
    </row>
    <row r="153" spans="13:16" ht="11.25" customHeight="1">
      <c r="M153" s="40"/>
      <c r="O153" s="40"/>
      <c r="P153" s="40"/>
    </row>
    <row r="154" spans="13:16" ht="11.25" customHeight="1">
      <c r="M154" s="40"/>
      <c r="O154" s="40"/>
      <c r="P154" s="40"/>
    </row>
    <row r="155" spans="13:16" ht="11.25" customHeight="1">
      <c r="M155" s="40"/>
      <c r="O155" s="40"/>
      <c r="P155" s="40"/>
    </row>
    <row r="156" spans="13:16" ht="11.25" customHeight="1">
      <c r="M156" s="40"/>
      <c r="O156" s="40"/>
      <c r="P156" s="40"/>
    </row>
    <row r="157" spans="13:16" ht="11.25" customHeight="1">
      <c r="M157" s="40"/>
      <c r="O157" s="40"/>
      <c r="P157" s="40"/>
    </row>
    <row r="158" spans="13:16" ht="11.25" customHeight="1">
      <c r="M158" s="40"/>
      <c r="O158" s="40"/>
      <c r="P158" s="40"/>
    </row>
    <row r="159" spans="13:16" ht="11.25" customHeight="1">
      <c r="M159" s="40"/>
      <c r="O159" s="40"/>
      <c r="P159" s="40"/>
    </row>
    <row r="160" spans="13:16" ht="11.25" customHeight="1">
      <c r="M160" s="40"/>
      <c r="O160" s="40"/>
      <c r="P160" s="40"/>
    </row>
    <row r="161" spans="11:16" ht="11.25" customHeight="1">
      <c r="M161" s="40"/>
      <c r="O161" s="40"/>
      <c r="P161" s="40"/>
    </row>
    <row r="162" spans="11:16" ht="11.25" customHeight="1">
      <c r="M162" s="40"/>
      <c r="O162" s="40"/>
      <c r="P162" s="40"/>
    </row>
    <row r="163" spans="11:16" ht="11.25" customHeight="1">
      <c r="M163" s="40"/>
      <c r="P163" s="40"/>
    </row>
    <row r="164" spans="11:16" ht="11.25" customHeight="1">
      <c r="M164" s="40"/>
      <c r="P164" s="40"/>
    </row>
    <row r="165" spans="11:16" ht="11.25" customHeight="1">
      <c r="M165" s="40"/>
      <c r="P165" s="40"/>
    </row>
    <row r="166" spans="11:16" ht="11.25" customHeight="1">
      <c r="M166" s="40"/>
    </row>
    <row r="167" spans="11:16" ht="11.25" customHeight="1">
      <c r="K167" s="40"/>
      <c r="L167" s="40"/>
      <c r="M167" s="40"/>
    </row>
    <row r="168" spans="11:16" ht="11.25" customHeight="1">
      <c r="K168" s="40"/>
      <c r="L168" s="40"/>
      <c r="M168" s="40"/>
    </row>
    <row r="169" spans="11:16" ht="11.25" customHeight="1">
      <c r="K169" s="40"/>
      <c r="L169" s="40"/>
      <c r="M169" s="40"/>
    </row>
    <row r="170" spans="11:16" ht="11.25" customHeight="1">
      <c r="K170" s="40"/>
      <c r="L170" s="40"/>
      <c r="M170" s="40"/>
    </row>
    <row r="171" spans="11:16" ht="11.25" customHeight="1">
      <c r="K171" s="40"/>
      <c r="L171" s="40"/>
      <c r="M171" s="40"/>
    </row>
    <row r="172" spans="11:16" ht="11.25" customHeight="1">
      <c r="K172" s="40"/>
      <c r="L172" s="40"/>
      <c r="M172" s="40"/>
    </row>
    <row r="173" spans="11:16" ht="11.25" customHeight="1">
      <c r="K173" s="40"/>
      <c r="L173" s="40"/>
      <c r="M173" s="40"/>
    </row>
    <row r="174" spans="11:16" ht="11.25" customHeight="1">
      <c r="K174" s="40"/>
      <c r="L174" s="40"/>
      <c r="M174" s="40"/>
    </row>
    <row r="175" spans="11:16" ht="11.25" customHeight="1">
      <c r="K175" s="40"/>
      <c r="L175" s="40"/>
      <c r="M175" s="40"/>
    </row>
    <row r="176" spans="11:16" ht="11.25" customHeight="1">
      <c r="K176" s="40"/>
      <c r="L176" s="40"/>
      <c r="M176" s="40"/>
    </row>
    <row r="177" spans="11:13" ht="11.25" customHeight="1">
      <c r="K177" s="40"/>
      <c r="L177" s="40"/>
      <c r="M177" s="40"/>
    </row>
    <row r="178" spans="11:13" ht="11.25" customHeight="1">
      <c r="K178" s="40"/>
      <c r="L178" s="40"/>
      <c r="M178" s="40"/>
    </row>
    <row r="179" spans="11:13" ht="11.25" customHeight="1">
      <c r="K179" s="40"/>
      <c r="L179" s="40"/>
      <c r="M179" s="40"/>
    </row>
    <row r="180" spans="11:13" ht="11.25" customHeight="1">
      <c r="K180" s="40"/>
      <c r="L180" s="40"/>
      <c r="M180" s="40"/>
    </row>
    <row r="181" spans="11:13" ht="11.25" customHeight="1">
      <c r="K181" s="40"/>
      <c r="L181" s="40"/>
      <c r="M181" s="40"/>
    </row>
    <row r="182" spans="11:13" ht="11.25" customHeight="1">
      <c r="K182" s="40"/>
      <c r="L182" s="40"/>
      <c r="M182" s="40"/>
    </row>
    <row r="183" spans="11:13" ht="11.25" customHeight="1">
      <c r="K183" s="40"/>
      <c r="L183" s="40"/>
      <c r="M183" s="40"/>
    </row>
    <row r="184" spans="11:13" ht="11.25" customHeight="1">
      <c r="K184" s="40"/>
      <c r="L184" s="40"/>
      <c r="M184" s="40"/>
    </row>
    <row r="185" spans="11:13" ht="11.25" customHeight="1">
      <c r="K185" s="40"/>
      <c r="L185" s="40"/>
      <c r="M185" s="40"/>
    </row>
    <row r="186" spans="11:13" ht="11.25" customHeight="1">
      <c r="K186" s="40"/>
      <c r="L186" s="40"/>
      <c r="M186" s="40"/>
    </row>
    <row r="187" spans="11:13" ht="11.25" customHeight="1">
      <c r="K187" s="40"/>
      <c r="L187" s="40"/>
      <c r="M187" s="40"/>
    </row>
    <row r="188" spans="11:13" ht="11.25" customHeight="1">
      <c r="K188" s="40"/>
      <c r="L188" s="40"/>
      <c r="M188" s="40"/>
    </row>
    <row r="189" spans="11:13" ht="11.25" customHeight="1">
      <c r="K189" s="40"/>
      <c r="L189" s="40"/>
      <c r="M189" s="40"/>
    </row>
    <row r="190" spans="11:13" ht="11.25" customHeight="1">
      <c r="K190" s="40"/>
      <c r="L190" s="40"/>
      <c r="M190" s="40"/>
    </row>
    <row r="191" spans="11:13" ht="11.25" customHeight="1">
      <c r="K191" s="40"/>
      <c r="L191" s="40"/>
      <c r="M191" s="40"/>
    </row>
    <row r="192" spans="11:13" ht="11.25" customHeight="1">
      <c r="K192" s="40"/>
      <c r="L192" s="40"/>
      <c r="M192" s="40"/>
    </row>
    <row r="193" spans="9:13" ht="11.25" customHeight="1">
      <c r="K193" s="40"/>
      <c r="L193" s="40"/>
      <c r="M193" s="40"/>
    </row>
    <row r="194" spans="9:13" ht="11.25" customHeight="1">
      <c r="K194" s="40"/>
      <c r="L194" s="40"/>
      <c r="M194" s="40"/>
    </row>
    <row r="195" spans="9:13" ht="11.25" customHeight="1">
      <c r="K195" s="40"/>
      <c r="L195" s="40"/>
      <c r="M195" s="40"/>
    </row>
    <row r="196" spans="9:13" ht="11.25" customHeight="1">
      <c r="K196" s="40"/>
      <c r="L196" s="40"/>
      <c r="M196" s="40"/>
    </row>
    <row r="197" spans="9:13" ht="11.25" customHeight="1">
      <c r="K197" s="40"/>
      <c r="L197" s="40"/>
      <c r="M197" s="40"/>
    </row>
    <row r="198" spans="9:13" ht="11.25" customHeight="1">
      <c r="K198" s="40"/>
      <c r="L198" s="40"/>
      <c r="M198" s="40"/>
    </row>
    <row r="199" spans="9:13" ht="11.25" customHeight="1">
      <c r="K199" s="40"/>
      <c r="L199" s="40"/>
      <c r="M199" s="40"/>
    </row>
    <row r="200" spans="9:13" ht="11.25" customHeight="1">
      <c r="K200" s="40"/>
      <c r="L200" s="40"/>
      <c r="M200" s="40"/>
    </row>
    <row r="201" spans="9:13" ht="11.25" customHeight="1">
      <c r="K201" s="40"/>
      <c r="L201" s="40"/>
      <c r="M201" s="40"/>
    </row>
    <row r="202" spans="9:13" ht="11.25" customHeight="1">
      <c r="K202" s="40"/>
      <c r="L202" s="40"/>
      <c r="M202" s="40"/>
    </row>
    <row r="203" spans="9:13" ht="11.25" customHeight="1">
      <c r="K203" s="40"/>
      <c r="L203" s="40"/>
      <c r="M203" s="40"/>
    </row>
    <row r="204" spans="9:13" ht="11.25" customHeight="1">
      <c r="K204" s="40"/>
      <c r="L204" s="40"/>
      <c r="M204" s="40"/>
    </row>
    <row r="205" spans="9:13" ht="11.25" customHeight="1">
      <c r="K205" s="40"/>
      <c r="L205" s="40"/>
      <c r="M205" s="40"/>
    </row>
    <row r="206" spans="9:13" ht="11.25" customHeight="1">
      <c r="K206" s="40"/>
      <c r="L206" s="40"/>
      <c r="M206" s="40"/>
    </row>
    <row r="207" spans="9:13" ht="11.25" customHeight="1">
      <c r="I207" s="40"/>
      <c r="K207" s="40"/>
      <c r="L207" s="40"/>
      <c r="M207" s="40"/>
    </row>
    <row r="208" spans="9:13" ht="11.25" customHeight="1">
      <c r="I208" s="40"/>
      <c r="K208" s="40"/>
      <c r="L208" s="40"/>
      <c r="M208" s="40"/>
    </row>
    <row r="209" spans="9:13" ht="11.25" customHeight="1">
      <c r="I209" s="40"/>
      <c r="K209" s="40"/>
      <c r="L209" s="40"/>
      <c r="M209" s="40"/>
    </row>
    <row r="210" spans="9:13" ht="11.25" customHeight="1">
      <c r="I210" s="40"/>
      <c r="K210" s="40"/>
      <c r="L210" s="40"/>
      <c r="M210" s="40"/>
    </row>
    <row r="211" spans="9:13" ht="11.25" customHeight="1">
      <c r="I211" s="40"/>
      <c r="K211" s="40"/>
      <c r="L211" s="40"/>
      <c r="M211" s="40"/>
    </row>
    <row r="212" spans="9:13" ht="11.25" customHeight="1">
      <c r="I212" s="40"/>
      <c r="K212" s="40"/>
      <c r="L212" s="40"/>
      <c r="M212" s="40"/>
    </row>
    <row r="213" spans="9:13" ht="11.25" customHeight="1">
      <c r="I213" s="40"/>
      <c r="K213" s="40"/>
      <c r="L213" s="40"/>
      <c r="M213" s="40"/>
    </row>
    <row r="214" spans="9:13" ht="11.25" customHeight="1">
      <c r="I214" s="40"/>
      <c r="K214" s="40"/>
      <c r="L214" s="40"/>
      <c r="M214" s="40"/>
    </row>
    <row r="215" spans="9:13" ht="11.25" customHeight="1">
      <c r="I215" s="40"/>
      <c r="K215" s="40"/>
      <c r="L215" s="40"/>
      <c r="M215" s="40"/>
    </row>
    <row r="216" spans="9:13" ht="11.25" customHeight="1">
      <c r="I216" s="40"/>
      <c r="K216" s="40"/>
      <c r="L216" s="40"/>
      <c r="M216" s="40"/>
    </row>
    <row r="217" spans="9:13" ht="11.25" customHeight="1">
      <c r="I217" s="40"/>
      <c r="K217" s="40"/>
      <c r="L217" s="40"/>
      <c r="M217" s="40"/>
    </row>
    <row r="218" spans="9:13" ht="11.25" customHeight="1">
      <c r="I218" s="40"/>
      <c r="K218" s="40"/>
      <c r="L218" s="40"/>
      <c r="M218" s="40"/>
    </row>
    <row r="219" spans="9:13" ht="11.25" customHeight="1">
      <c r="I219" s="40"/>
      <c r="K219" s="40"/>
      <c r="L219" s="40"/>
      <c r="M219" s="40"/>
    </row>
    <row r="220" spans="9:13" ht="11.25" customHeight="1">
      <c r="I220" s="40"/>
      <c r="K220" s="40"/>
      <c r="L220" s="40"/>
      <c r="M220" s="40"/>
    </row>
    <row r="221" spans="9:13" ht="11.25" customHeight="1">
      <c r="I221" s="40"/>
      <c r="K221" s="40"/>
      <c r="L221" s="40"/>
      <c r="M221" s="40"/>
    </row>
    <row r="222" spans="9:13" ht="11.25" customHeight="1">
      <c r="I222" s="40"/>
      <c r="K222" s="40"/>
      <c r="L222" s="40"/>
      <c r="M222" s="40"/>
    </row>
    <row r="223" spans="9:13" ht="11.25" customHeight="1">
      <c r="I223" s="40"/>
      <c r="K223" s="40"/>
      <c r="L223" s="40"/>
      <c r="M223" s="40"/>
    </row>
    <row r="224" spans="9:13" ht="11.25" customHeight="1">
      <c r="I224" s="40"/>
      <c r="K224" s="40"/>
      <c r="L224" s="40"/>
      <c r="M224" s="40"/>
    </row>
    <row r="225" spans="9:13" ht="11.25" customHeight="1">
      <c r="I225" s="40"/>
      <c r="K225" s="40"/>
      <c r="L225" s="40"/>
      <c r="M225" s="40"/>
    </row>
    <row r="226" spans="9:13" ht="11.25" customHeight="1">
      <c r="I226" s="40"/>
      <c r="K226" s="40"/>
      <c r="L226" s="40"/>
      <c r="M226" s="40"/>
    </row>
    <row r="227" spans="9:13" ht="11.25" customHeight="1">
      <c r="I227" s="40"/>
      <c r="K227" s="40"/>
      <c r="L227" s="40"/>
      <c r="M227" s="40"/>
    </row>
    <row r="228" spans="9:13" ht="11.25" customHeight="1">
      <c r="I228" s="40"/>
      <c r="K228" s="40"/>
      <c r="L228" s="40"/>
      <c r="M228" s="40"/>
    </row>
    <row r="229" spans="9:13" ht="11.25" customHeight="1">
      <c r="I229" s="40"/>
      <c r="K229" s="40"/>
      <c r="L229" s="40"/>
      <c r="M229" s="40"/>
    </row>
    <row r="230" spans="9:13" ht="11.25" customHeight="1">
      <c r="I230" s="40"/>
      <c r="K230" s="40"/>
      <c r="L230" s="40"/>
      <c r="M230" s="40"/>
    </row>
    <row r="231" spans="9:13" ht="11.25" customHeight="1">
      <c r="I231" s="40"/>
      <c r="K231" s="40"/>
      <c r="L231" s="40"/>
      <c r="M231" s="40"/>
    </row>
    <row r="232" spans="9:13" ht="11.25" customHeight="1">
      <c r="I232" s="40"/>
      <c r="K232" s="40"/>
      <c r="L232" s="40"/>
      <c r="M232" s="40"/>
    </row>
    <row r="233" spans="9:13" ht="11.25" customHeight="1">
      <c r="I233" s="40"/>
      <c r="K233" s="40"/>
      <c r="L233" s="40"/>
      <c r="M233" s="40"/>
    </row>
    <row r="234" spans="9:13" ht="11.25" customHeight="1">
      <c r="I234" s="40"/>
      <c r="K234" s="40"/>
      <c r="L234" s="40"/>
      <c r="M234" s="40"/>
    </row>
    <row r="235" spans="9:13" ht="11.25" customHeight="1">
      <c r="I235" s="40"/>
      <c r="K235" s="40"/>
      <c r="L235" s="40"/>
      <c r="M235" s="40"/>
    </row>
    <row r="236" spans="9:13" ht="11.25" customHeight="1">
      <c r="I236" s="40"/>
      <c r="K236" s="40"/>
      <c r="L236" s="40"/>
      <c r="M236" s="40"/>
    </row>
    <row r="237" spans="9:13" ht="11.25" customHeight="1">
      <c r="I237" s="40"/>
      <c r="K237" s="40"/>
      <c r="L237" s="40"/>
      <c r="M237" s="40"/>
    </row>
    <row r="238" spans="9:13" ht="11.25" customHeight="1">
      <c r="I238" s="40"/>
      <c r="K238" s="40"/>
      <c r="L238" s="40"/>
      <c r="M238" s="40"/>
    </row>
    <row r="239" spans="9:13" ht="11.25" customHeight="1">
      <c r="I239" s="40"/>
      <c r="K239" s="40"/>
      <c r="L239" s="40"/>
      <c r="M239" s="40"/>
    </row>
    <row r="240" spans="9:13" ht="11.25" customHeight="1">
      <c r="I240" s="40"/>
      <c r="K240" s="40"/>
      <c r="L240" s="40"/>
      <c r="M240" s="40"/>
    </row>
    <row r="241" spans="9:13" ht="11.25" customHeight="1">
      <c r="I241" s="40"/>
      <c r="K241" s="40"/>
      <c r="L241" s="40"/>
      <c r="M241" s="40"/>
    </row>
    <row r="242" spans="9:13" ht="11.25" customHeight="1">
      <c r="I242" s="40"/>
      <c r="K242" s="40"/>
      <c r="L242" s="40"/>
      <c r="M242" s="40"/>
    </row>
    <row r="243" spans="9:13" ht="11.25" customHeight="1">
      <c r="I243" s="40"/>
      <c r="K243" s="40"/>
      <c r="L243" s="40"/>
      <c r="M243" s="40"/>
    </row>
    <row r="244" spans="9:13" ht="11.25" customHeight="1">
      <c r="I244" s="40"/>
      <c r="K244" s="40"/>
      <c r="L244" s="40"/>
      <c r="M244" s="40"/>
    </row>
    <row r="245" spans="9:13" ht="11.25" customHeight="1">
      <c r="I245" s="40"/>
      <c r="K245" s="40"/>
      <c r="L245" s="40"/>
      <c r="M245" s="40"/>
    </row>
    <row r="246" spans="9:13" ht="11.25" customHeight="1">
      <c r="I246" s="40"/>
      <c r="K246" s="40"/>
      <c r="L246" s="40"/>
      <c r="M246" s="40"/>
    </row>
    <row r="247" spans="9:13" ht="11.25" customHeight="1">
      <c r="I247" s="40"/>
      <c r="K247" s="40"/>
      <c r="L247" s="40"/>
      <c r="M247" s="40"/>
    </row>
    <row r="248" spans="9:13" ht="11.25" customHeight="1">
      <c r="I248" s="40"/>
      <c r="K248" s="40"/>
      <c r="L248" s="40"/>
      <c r="M248" s="40"/>
    </row>
    <row r="249" spans="9:13" ht="11.25" customHeight="1">
      <c r="I249" s="40"/>
      <c r="K249" s="40"/>
      <c r="L249" s="40"/>
      <c r="M249" s="40"/>
    </row>
    <row r="250" spans="9:13" ht="11.25" customHeight="1">
      <c r="I250" s="40"/>
      <c r="K250" s="40"/>
      <c r="L250" s="40"/>
      <c r="M250" s="40"/>
    </row>
    <row r="251" spans="9:13" ht="11.25" customHeight="1">
      <c r="I251" s="40"/>
      <c r="K251" s="40"/>
      <c r="L251" s="40"/>
      <c r="M251" s="40"/>
    </row>
    <row r="252" spans="9:13" ht="11.25" customHeight="1">
      <c r="I252" s="40"/>
      <c r="K252" s="40"/>
      <c r="L252" s="40"/>
      <c r="M252" s="40"/>
    </row>
    <row r="253" spans="9:13" ht="11.25" customHeight="1">
      <c r="I253" s="40"/>
      <c r="K253" s="40"/>
      <c r="L253" s="40"/>
      <c r="M253" s="40"/>
    </row>
    <row r="254" spans="9:13" ht="11.25" customHeight="1">
      <c r="I254" s="40"/>
      <c r="K254" s="40"/>
      <c r="L254" s="40"/>
      <c r="M254" s="40"/>
    </row>
    <row r="255" spans="9:13" ht="11.25" customHeight="1">
      <c r="I255" s="40"/>
      <c r="K255" s="40"/>
      <c r="L255" s="40"/>
      <c r="M255" s="40"/>
    </row>
    <row r="256" spans="9:13" ht="11.25" customHeight="1">
      <c r="I256" s="40"/>
      <c r="K256" s="40"/>
      <c r="L256" s="40"/>
      <c r="M256" s="40"/>
    </row>
    <row r="257" spans="9:13" ht="11.25" customHeight="1">
      <c r="I257" s="40"/>
      <c r="K257" s="40"/>
      <c r="L257" s="40"/>
      <c r="M257" s="40"/>
    </row>
    <row r="258" spans="9:13" ht="11.25" customHeight="1">
      <c r="I258" s="40"/>
      <c r="K258" s="40"/>
      <c r="L258" s="40"/>
      <c r="M258" s="40"/>
    </row>
    <row r="259" spans="9:13" ht="11.25" customHeight="1">
      <c r="I259" s="40"/>
      <c r="K259" s="40"/>
      <c r="L259" s="40"/>
      <c r="M259" s="40"/>
    </row>
    <row r="260" spans="9:13" ht="11.25" customHeight="1">
      <c r="I260" s="40"/>
      <c r="K260" s="40"/>
      <c r="L260" s="40"/>
      <c r="M260" s="40"/>
    </row>
    <row r="261" spans="9:13" ht="11.25" customHeight="1">
      <c r="I261" s="40"/>
      <c r="K261" s="40"/>
      <c r="L261" s="40"/>
      <c r="M261" s="40"/>
    </row>
    <row r="262" spans="9:13" ht="11.25" customHeight="1">
      <c r="I262" s="40"/>
      <c r="K262" s="40"/>
      <c r="L262" s="40"/>
      <c r="M262" s="40"/>
    </row>
    <row r="263" spans="9:13" ht="11.25" customHeight="1">
      <c r="I263" s="40"/>
      <c r="K263" s="40"/>
      <c r="L263" s="40"/>
      <c r="M263" s="40"/>
    </row>
    <row r="264" spans="9:13" ht="11.25" customHeight="1">
      <c r="I264" s="40"/>
      <c r="K264" s="40"/>
      <c r="L264" s="40"/>
      <c r="M264" s="40"/>
    </row>
    <row r="265" spans="9:13" ht="11.25" customHeight="1">
      <c r="I265" s="40"/>
      <c r="K265" s="40"/>
      <c r="L265" s="40"/>
      <c r="M265" s="40"/>
    </row>
    <row r="266" spans="9:13" ht="11.25" customHeight="1">
      <c r="I266" s="40"/>
      <c r="K266" s="40"/>
      <c r="L266" s="40"/>
      <c r="M266" s="40"/>
    </row>
    <row r="267" spans="9:13" ht="11.25" customHeight="1">
      <c r="I267" s="40"/>
      <c r="K267" s="40"/>
      <c r="L267" s="40"/>
      <c r="M267" s="40"/>
    </row>
    <row r="268" spans="9:13" ht="11.25" customHeight="1">
      <c r="I268" s="40"/>
      <c r="K268" s="40"/>
      <c r="L268" s="40"/>
      <c r="M268" s="40"/>
    </row>
    <row r="269" spans="9:13" ht="11.25" customHeight="1">
      <c r="I269" s="40"/>
      <c r="K269" s="40"/>
      <c r="L269" s="40"/>
      <c r="M269" s="40"/>
    </row>
    <row r="270" spans="9:13" ht="11.25" customHeight="1">
      <c r="I270" s="40"/>
      <c r="K270" s="40"/>
      <c r="L270" s="40"/>
      <c r="M270" s="40"/>
    </row>
    <row r="271" spans="9:13" ht="11.25" customHeight="1">
      <c r="I271" s="40"/>
      <c r="K271" s="40"/>
      <c r="L271" s="40"/>
      <c r="M271" s="40"/>
    </row>
    <row r="272" spans="9:13" ht="11.25" customHeight="1">
      <c r="I272" s="40"/>
      <c r="K272" s="40"/>
      <c r="L272" s="40"/>
      <c r="M272" s="40"/>
    </row>
    <row r="273" spans="9:13" ht="11.25" customHeight="1">
      <c r="I273" s="40"/>
      <c r="K273" s="40"/>
      <c r="L273" s="40"/>
      <c r="M273" s="40"/>
    </row>
    <row r="274" spans="9:13" ht="11.25" customHeight="1">
      <c r="I274" s="40"/>
      <c r="K274" s="40"/>
      <c r="L274" s="40"/>
      <c r="M274" s="40"/>
    </row>
    <row r="275" spans="9:13" ht="11.25" customHeight="1">
      <c r="I275" s="40"/>
      <c r="K275" s="40"/>
      <c r="L275" s="40"/>
      <c r="M275" s="40"/>
    </row>
    <row r="276" spans="9:13" ht="11.25" customHeight="1">
      <c r="I276" s="40"/>
      <c r="K276" s="40"/>
      <c r="L276" s="40"/>
      <c r="M276" s="40"/>
    </row>
    <row r="277" spans="9:13" ht="11.25" customHeight="1">
      <c r="I277" s="40"/>
      <c r="K277" s="40"/>
      <c r="L277" s="40"/>
      <c r="M277" s="40"/>
    </row>
    <row r="278" spans="9:13" ht="11.25" customHeight="1">
      <c r="I278" s="40"/>
      <c r="K278" s="40"/>
      <c r="L278" s="40"/>
      <c r="M278" s="40"/>
    </row>
    <row r="279" spans="9:13" ht="11.25" customHeight="1">
      <c r="I279" s="40"/>
      <c r="K279" s="40"/>
      <c r="L279" s="40"/>
      <c r="M279" s="40"/>
    </row>
    <row r="280" spans="9:13" ht="11.25" customHeight="1">
      <c r="I280" s="40"/>
      <c r="K280" s="40"/>
      <c r="L280" s="40"/>
      <c r="M280" s="40"/>
    </row>
    <row r="281" spans="9:13" ht="11.25" customHeight="1">
      <c r="I281" s="40"/>
      <c r="K281" s="40"/>
      <c r="L281" s="40"/>
      <c r="M281" s="40"/>
    </row>
    <row r="282" spans="9:13" ht="11.25" customHeight="1">
      <c r="I282" s="40"/>
      <c r="K282" s="40"/>
      <c r="L282" s="40"/>
      <c r="M282" s="40"/>
    </row>
    <row r="283" spans="9:13" ht="11.25" customHeight="1">
      <c r="I283" s="40"/>
      <c r="K283" s="40"/>
      <c r="L283" s="40"/>
      <c r="M283" s="40"/>
    </row>
    <row r="284" spans="9:13" ht="11.25" customHeight="1">
      <c r="I284" s="40"/>
      <c r="K284" s="40"/>
      <c r="L284" s="40"/>
      <c r="M284" s="40"/>
    </row>
    <row r="285" spans="9:13" ht="11.25" customHeight="1">
      <c r="I285" s="40"/>
      <c r="K285" s="40"/>
      <c r="L285" s="40"/>
      <c r="M285" s="40"/>
    </row>
    <row r="286" spans="9:13" ht="11.25" customHeight="1">
      <c r="I286" s="40"/>
      <c r="J286" s="40"/>
      <c r="K286" s="40"/>
      <c r="L286" s="40"/>
      <c r="M286" s="40"/>
    </row>
    <row r="287" spans="9:13" ht="11.25" customHeight="1">
      <c r="I287" s="40"/>
      <c r="J287" s="40"/>
      <c r="K287" s="40"/>
      <c r="L287" s="40"/>
      <c r="M287" s="40"/>
    </row>
    <row r="288" spans="9:13" ht="11.25" customHeight="1">
      <c r="I288" s="40"/>
      <c r="J288" s="40"/>
      <c r="K288" s="40"/>
      <c r="L288" s="40"/>
      <c r="M288" s="40"/>
    </row>
    <row r="289" spans="9:13" ht="11.25" customHeight="1">
      <c r="I289" s="40"/>
      <c r="J289" s="40"/>
      <c r="K289" s="40"/>
      <c r="L289" s="40"/>
      <c r="M289" s="40"/>
    </row>
    <row r="290" spans="9:13" ht="11.25" customHeight="1">
      <c r="I290" s="40"/>
      <c r="J290" s="40"/>
      <c r="K290" s="40"/>
      <c r="L290" s="40"/>
      <c r="M290" s="40"/>
    </row>
    <row r="291" spans="9:13" ht="11.25" customHeight="1">
      <c r="I291" s="40"/>
      <c r="J291" s="40"/>
      <c r="K291" s="40"/>
      <c r="L291" s="40"/>
      <c r="M291" s="40"/>
    </row>
    <row r="292" spans="9:13" ht="11.25" customHeight="1">
      <c r="I292" s="40"/>
      <c r="J292" s="40"/>
      <c r="K292" s="40"/>
      <c r="L292" s="40"/>
      <c r="M292" s="40"/>
    </row>
    <row r="293" spans="9:13" ht="11.25" customHeight="1">
      <c r="I293" s="40"/>
      <c r="J293" s="40"/>
      <c r="K293" s="40"/>
      <c r="L293" s="40"/>
      <c r="M293" s="40"/>
    </row>
    <row r="294" spans="9:13" ht="11.25" customHeight="1">
      <c r="I294" s="40"/>
      <c r="J294" s="40"/>
      <c r="K294" s="40"/>
      <c r="L294" s="40"/>
      <c r="M294" s="40"/>
    </row>
    <row r="295" spans="9:13" ht="11.25" customHeight="1">
      <c r="I295" s="40"/>
      <c r="J295" s="40"/>
      <c r="K295" s="40"/>
      <c r="L295" s="40"/>
      <c r="M295" s="40"/>
    </row>
    <row r="296" spans="9:13" ht="11.25" customHeight="1">
      <c r="I296" s="40"/>
      <c r="J296" s="40"/>
      <c r="K296" s="40"/>
      <c r="L296" s="40"/>
      <c r="M296" s="40"/>
    </row>
    <row r="297" spans="9:13" ht="11.25" customHeight="1">
      <c r="I297" s="40"/>
      <c r="J297" s="40"/>
      <c r="K297" s="40"/>
      <c r="L297" s="40"/>
      <c r="M297" s="40"/>
    </row>
    <row r="298" spans="9:13" ht="11.25" customHeight="1">
      <c r="I298" s="40"/>
      <c r="J298" s="40"/>
      <c r="K298" s="40"/>
      <c r="L298" s="40"/>
      <c r="M298" s="40"/>
    </row>
    <row r="299" spans="9:13" ht="11.25" customHeight="1">
      <c r="I299" s="40"/>
      <c r="J299" s="40"/>
      <c r="K299" s="40"/>
      <c r="L299" s="40"/>
      <c r="M299" s="40"/>
    </row>
    <row r="300" spans="9:13" ht="11.25" customHeight="1">
      <c r="I300" s="40"/>
      <c r="J300" s="40"/>
      <c r="K300" s="40"/>
      <c r="L300" s="40"/>
      <c r="M300" s="40"/>
    </row>
    <row r="301" spans="9:13" ht="11.25" customHeight="1">
      <c r="I301" s="40"/>
      <c r="J301" s="40"/>
      <c r="K301" s="40"/>
      <c r="L301" s="40"/>
      <c r="M301" s="40"/>
    </row>
    <row r="302" spans="9:13" ht="11.25" customHeight="1">
      <c r="I302" s="40"/>
      <c r="J302" s="40"/>
      <c r="K302" s="40"/>
      <c r="L302" s="40"/>
      <c r="M302" s="40"/>
    </row>
    <row r="303" spans="9:13" ht="11.25" customHeight="1">
      <c r="I303" s="40"/>
      <c r="J303" s="40"/>
      <c r="K303" s="40"/>
      <c r="L303" s="40"/>
      <c r="M303" s="40"/>
    </row>
    <row r="304" spans="9:13" ht="11.25" customHeight="1">
      <c r="I304" s="40"/>
      <c r="J304" s="40"/>
      <c r="K304" s="40"/>
      <c r="L304" s="40"/>
      <c r="M304" s="40"/>
    </row>
    <row r="305" spans="9:13" ht="11.25" customHeight="1">
      <c r="I305" s="40"/>
      <c r="J305" s="40"/>
      <c r="K305" s="40"/>
      <c r="L305" s="40"/>
      <c r="M305" s="40"/>
    </row>
    <row r="306" spans="9:13" ht="11.25" customHeight="1">
      <c r="I306" s="40"/>
      <c r="J306" s="40"/>
      <c r="K306" s="40"/>
      <c r="L306" s="40"/>
      <c r="M306" s="40"/>
    </row>
    <row r="307" spans="9:13" ht="11.25" customHeight="1">
      <c r="I307" s="40"/>
      <c r="J307" s="40"/>
      <c r="K307" s="40"/>
      <c r="L307" s="40"/>
      <c r="M307" s="40"/>
    </row>
    <row r="308" spans="9:13" ht="11.25" customHeight="1">
      <c r="I308" s="40"/>
      <c r="J308" s="40"/>
      <c r="K308" s="40"/>
      <c r="L308" s="40"/>
      <c r="M308" s="40"/>
    </row>
    <row r="309" spans="9:13" ht="11.25" customHeight="1">
      <c r="I309" s="40"/>
      <c r="J309" s="40"/>
      <c r="K309" s="40"/>
      <c r="L309" s="40"/>
      <c r="M309" s="40"/>
    </row>
    <row r="310" spans="9:13" ht="11.25" customHeight="1">
      <c r="I310" s="40"/>
      <c r="J310" s="40"/>
      <c r="K310" s="40"/>
      <c r="L310" s="40"/>
      <c r="M310" s="40"/>
    </row>
    <row r="311" spans="9:13" ht="11.25" customHeight="1">
      <c r="I311" s="40"/>
      <c r="J311" s="40"/>
      <c r="K311" s="40"/>
      <c r="L311" s="40"/>
      <c r="M311" s="40"/>
    </row>
    <row r="312" spans="9:13" ht="11.25" customHeight="1">
      <c r="I312" s="40"/>
      <c r="J312" s="40"/>
      <c r="K312" s="40"/>
      <c r="L312" s="40"/>
      <c r="M312" s="40"/>
    </row>
    <row r="313" spans="9:13" ht="11.25" customHeight="1">
      <c r="I313" s="40"/>
      <c r="J313" s="40"/>
      <c r="K313" s="40"/>
      <c r="L313" s="40"/>
      <c r="M313" s="40"/>
    </row>
    <row r="314" spans="9:13" ht="11.25" customHeight="1">
      <c r="I314" s="40"/>
      <c r="J314" s="40"/>
      <c r="K314" s="40"/>
      <c r="L314" s="40"/>
      <c r="M314" s="40"/>
    </row>
    <row r="315" spans="9:13" ht="11.25" customHeight="1">
      <c r="I315" s="40"/>
      <c r="J315" s="40"/>
      <c r="K315" s="40"/>
      <c r="L315" s="40"/>
      <c r="M315" s="40"/>
    </row>
    <row r="316" spans="9:13" ht="11.25" customHeight="1">
      <c r="I316" s="40"/>
      <c r="J316" s="40"/>
      <c r="K316" s="40"/>
      <c r="L316" s="40"/>
      <c r="M316" s="40"/>
    </row>
    <row r="317" spans="9:13" ht="11.25" customHeight="1">
      <c r="I317" s="40"/>
      <c r="J317" s="40"/>
      <c r="K317" s="40"/>
      <c r="L317" s="40"/>
      <c r="M317" s="40"/>
    </row>
    <row r="318" spans="9:13" ht="11.25" customHeight="1">
      <c r="I318" s="40"/>
      <c r="J318" s="40"/>
      <c r="K318" s="40"/>
      <c r="L318" s="40"/>
      <c r="M318" s="40"/>
    </row>
    <row r="319" spans="9:13" ht="11.25" customHeight="1">
      <c r="I319" s="40"/>
      <c r="J319" s="40"/>
      <c r="K319" s="40"/>
      <c r="L319" s="40"/>
      <c r="M319" s="40"/>
    </row>
    <row r="320" spans="9:13" ht="11.25" customHeight="1">
      <c r="I320" s="40"/>
      <c r="J320" s="40"/>
      <c r="K320" s="40"/>
      <c r="L320" s="40"/>
      <c r="M320" s="40"/>
    </row>
    <row r="321" spans="9:13" ht="11.25" customHeight="1">
      <c r="I321" s="40"/>
      <c r="J321" s="40"/>
      <c r="K321" s="40"/>
      <c r="L321" s="40"/>
      <c r="M321" s="40"/>
    </row>
    <row r="322" spans="9:13" ht="11.25" customHeight="1">
      <c r="I322" s="40"/>
      <c r="J322" s="40"/>
      <c r="K322" s="40"/>
      <c r="L322" s="40"/>
      <c r="M322" s="40"/>
    </row>
    <row r="323" spans="9:13" ht="11.25" customHeight="1">
      <c r="I323" s="40"/>
      <c r="J323" s="40"/>
      <c r="K323" s="40"/>
      <c r="L323" s="40"/>
      <c r="M323" s="40"/>
    </row>
    <row r="324" spans="9:13" ht="11.25" customHeight="1">
      <c r="I324" s="40"/>
      <c r="J324" s="40"/>
      <c r="K324" s="40"/>
      <c r="L324" s="40"/>
      <c r="M324" s="40"/>
    </row>
    <row r="325" spans="9:13" ht="11.25" customHeight="1">
      <c r="I325" s="40"/>
      <c r="J325" s="40"/>
      <c r="K325" s="40"/>
      <c r="L325" s="40"/>
      <c r="M325" s="40"/>
    </row>
    <row r="326" spans="9:13" ht="11.25" customHeight="1">
      <c r="I326" s="40"/>
      <c r="J326" s="40"/>
      <c r="K326" s="40"/>
      <c r="L326" s="40"/>
      <c r="M326" s="40"/>
    </row>
    <row r="327" spans="9:13" ht="11.25" customHeight="1">
      <c r="I327" s="40"/>
      <c r="J327" s="40"/>
      <c r="K327" s="40"/>
      <c r="L327" s="40"/>
      <c r="M327" s="40"/>
    </row>
    <row r="328" spans="9:13" ht="11.25" customHeight="1">
      <c r="I328" s="40"/>
      <c r="J328" s="40"/>
      <c r="K328" s="40"/>
      <c r="L328" s="40"/>
      <c r="M328" s="40"/>
    </row>
    <row r="329" spans="9:13" ht="11.25" customHeight="1">
      <c r="I329" s="40"/>
      <c r="J329" s="40"/>
      <c r="K329" s="40"/>
      <c r="L329" s="40"/>
      <c r="M329" s="40"/>
    </row>
    <row r="330" spans="9:13" ht="11.25" customHeight="1">
      <c r="I330" s="40"/>
      <c r="J330" s="40"/>
      <c r="K330" s="40"/>
      <c r="L330" s="40"/>
      <c r="M330" s="40"/>
    </row>
    <row r="331" spans="9:13" ht="11.25" customHeight="1">
      <c r="I331" s="40"/>
      <c r="J331" s="40"/>
      <c r="K331" s="40"/>
      <c r="L331" s="40"/>
      <c r="M331" s="40"/>
    </row>
    <row r="332" spans="9:13" ht="11.25" customHeight="1">
      <c r="I332" s="40"/>
      <c r="J332" s="40"/>
      <c r="K332" s="40"/>
      <c r="L332" s="40"/>
      <c r="M332" s="40"/>
    </row>
    <row r="333" spans="9:13" ht="11.25" customHeight="1">
      <c r="I333" s="40"/>
      <c r="J333" s="40"/>
      <c r="K333" s="40"/>
      <c r="L333" s="40"/>
      <c r="M333" s="40"/>
    </row>
    <row r="334" spans="9:13" ht="11.25" customHeight="1">
      <c r="I334" s="40"/>
      <c r="J334" s="40"/>
      <c r="K334" s="40"/>
      <c r="L334" s="40"/>
      <c r="M334" s="40"/>
    </row>
    <row r="335" spans="9:13" ht="11.25" customHeight="1">
      <c r="I335" s="40"/>
      <c r="J335" s="40"/>
      <c r="K335" s="40"/>
      <c r="L335" s="40"/>
      <c r="M335" s="40"/>
    </row>
    <row r="336" spans="9:13" ht="11.25" customHeight="1">
      <c r="I336" s="40"/>
      <c r="J336" s="40"/>
      <c r="K336" s="40"/>
      <c r="L336" s="40"/>
      <c r="M336" s="40"/>
    </row>
    <row r="337" spans="9:13" ht="11.25" customHeight="1">
      <c r="I337" s="40"/>
      <c r="J337" s="40"/>
      <c r="K337" s="40"/>
      <c r="L337" s="40"/>
      <c r="M337" s="40"/>
    </row>
    <row r="338" spans="9:13" ht="11.25" customHeight="1">
      <c r="I338" s="40"/>
      <c r="J338" s="40"/>
      <c r="K338" s="40"/>
      <c r="L338" s="40"/>
      <c r="M338" s="40"/>
    </row>
    <row r="339" spans="9:13" ht="11.25" customHeight="1">
      <c r="I339" s="40"/>
      <c r="J339" s="40"/>
      <c r="K339" s="40"/>
      <c r="L339" s="40"/>
      <c r="M339" s="40"/>
    </row>
    <row r="340" spans="9:13" ht="11.25" customHeight="1">
      <c r="I340" s="40"/>
      <c r="J340" s="40"/>
      <c r="K340" s="40"/>
      <c r="L340" s="40"/>
      <c r="M340" s="40"/>
    </row>
    <row r="341" spans="9:13" ht="11.25" customHeight="1">
      <c r="I341" s="40"/>
      <c r="J341" s="40"/>
      <c r="K341" s="40"/>
      <c r="L341" s="40"/>
      <c r="M341" s="40"/>
    </row>
    <row r="342" spans="9:13" ht="11.25" customHeight="1">
      <c r="I342" s="40"/>
      <c r="J342" s="40"/>
      <c r="K342" s="40"/>
      <c r="L342" s="40"/>
      <c r="M342" s="40"/>
    </row>
    <row r="343" spans="9:13" ht="11.25" customHeight="1">
      <c r="I343" s="40"/>
      <c r="J343" s="40"/>
      <c r="K343" s="40"/>
      <c r="L343" s="40"/>
      <c r="M343" s="40"/>
    </row>
    <row r="344" spans="9:13" ht="11.25" customHeight="1">
      <c r="I344" s="40"/>
      <c r="J344" s="40"/>
      <c r="K344" s="40"/>
      <c r="L344" s="40"/>
      <c r="M344" s="40"/>
    </row>
    <row r="345" spans="9:13" ht="11.25" customHeight="1">
      <c r="I345" s="40"/>
      <c r="J345" s="40"/>
      <c r="K345" s="40"/>
      <c r="L345" s="40"/>
      <c r="M345" s="40"/>
    </row>
    <row r="346" spans="9:13" ht="11.25" customHeight="1">
      <c r="I346" s="40"/>
      <c r="J346" s="40"/>
      <c r="K346" s="40"/>
      <c r="L346" s="40"/>
      <c r="M346" s="40"/>
    </row>
    <row r="347" spans="9:13" ht="11.25" customHeight="1">
      <c r="I347" s="40"/>
      <c r="J347" s="40"/>
      <c r="K347" s="40"/>
      <c r="L347" s="40"/>
      <c r="M347" s="40"/>
    </row>
    <row r="348" spans="9:13" ht="11.25" customHeight="1">
      <c r="I348" s="40"/>
      <c r="J348" s="40"/>
      <c r="K348" s="40"/>
      <c r="L348" s="40"/>
      <c r="M348" s="40"/>
    </row>
    <row r="349" spans="9:13" ht="11.25" customHeight="1">
      <c r="I349" s="40"/>
      <c r="J349" s="40"/>
      <c r="K349" s="40"/>
      <c r="L349" s="40"/>
      <c r="M349" s="40"/>
    </row>
    <row r="350" spans="9:13" ht="11.25" customHeight="1">
      <c r="I350" s="40"/>
      <c r="J350" s="40"/>
      <c r="K350" s="40"/>
      <c r="L350" s="40"/>
      <c r="M350" s="40"/>
    </row>
    <row r="351" spans="9:13" ht="11.25" customHeight="1">
      <c r="I351" s="40"/>
      <c r="J351" s="40"/>
      <c r="K351" s="40"/>
      <c r="L351" s="40"/>
      <c r="M351" s="40"/>
    </row>
    <row r="352" spans="9:13" ht="11.25" customHeight="1">
      <c r="I352" s="40"/>
      <c r="J352" s="40"/>
      <c r="K352" s="40"/>
      <c r="L352" s="40"/>
      <c r="M352" s="40"/>
    </row>
    <row r="353" spans="9:13" ht="11.25" customHeight="1">
      <c r="I353" s="40"/>
      <c r="J353" s="40"/>
      <c r="K353" s="40"/>
      <c r="L353" s="40"/>
      <c r="M353" s="40"/>
    </row>
    <row r="354" spans="9:13" ht="11.25" customHeight="1">
      <c r="I354" s="40"/>
      <c r="J354" s="40"/>
      <c r="K354" s="40"/>
      <c r="L354" s="40"/>
      <c r="M354" s="40"/>
    </row>
    <row r="355" spans="9:13" ht="11.25" customHeight="1">
      <c r="I355" s="40"/>
      <c r="J355" s="40"/>
      <c r="K355" s="40"/>
      <c r="L355" s="40"/>
      <c r="M355" s="40"/>
    </row>
    <row r="356" spans="9:13" ht="11.25" customHeight="1">
      <c r="I356" s="40"/>
      <c r="J356" s="40"/>
      <c r="K356" s="40"/>
      <c r="L356" s="40"/>
      <c r="M356" s="40"/>
    </row>
    <row r="357" spans="9:13" ht="11.25" customHeight="1">
      <c r="I357" s="40"/>
      <c r="J357" s="40"/>
      <c r="K357" s="40"/>
      <c r="L357" s="40"/>
      <c r="M357" s="40"/>
    </row>
    <row r="358" spans="9:13" ht="11.25" customHeight="1">
      <c r="I358" s="40"/>
      <c r="J358" s="40"/>
      <c r="K358" s="40"/>
      <c r="L358" s="40"/>
      <c r="M358" s="40"/>
    </row>
    <row r="359" spans="9:13" ht="11.25" customHeight="1">
      <c r="I359" s="40"/>
      <c r="J359" s="40"/>
      <c r="K359" s="40"/>
      <c r="L359" s="40"/>
      <c r="M359" s="40"/>
    </row>
    <row r="360" spans="9:13" ht="11.25" customHeight="1">
      <c r="I360" s="40"/>
      <c r="J360" s="40"/>
      <c r="K360" s="40"/>
      <c r="L360" s="40"/>
      <c r="M360" s="40"/>
    </row>
    <row r="361" spans="9:13" ht="11.25" customHeight="1">
      <c r="I361" s="40"/>
      <c r="J361" s="40"/>
      <c r="K361" s="40"/>
      <c r="L361" s="40"/>
      <c r="M361" s="40"/>
    </row>
    <row r="362" spans="9:13" ht="11.25" customHeight="1">
      <c r="I362" s="40"/>
      <c r="J362" s="40"/>
      <c r="K362" s="40"/>
      <c r="L362" s="40"/>
      <c r="M362" s="40"/>
    </row>
    <row r="363" spans="9:13" ht="11.25" customHeight="1">
      <c r="I363" s="40"/>
      <c r="J363" s="40"/>
      <c r="K363" s="40"/>
      <c r="L363" s="40"/>
      <c r="M363" s="40"/>
    </row>
    <row r="364" spans="9:13" ht="11.25" customHeight="1">
      <c r="I364" s="40"/>
      <c r="J364" s="40"/>
      <c r="K364" s="40"/>
      <c r="L364" s="40"/>
      <c r="M364" s="40"/>
    </row>
    <row r="365" spans="9:13" ht="11.25" customHeight="1">
      <c r="I365" s="40"/>
      <c r="J365" s="40"/>
      <c r="K365" s="40"/>
      <c r="L365" s="40"/>
      <c r="M365" s="40"/>
    </row>
    <row r="366" spans="9:13" ht="11.25" customHeight="1">
      <c r="I366" s="40"/>
      <c r="J366" s="40"/>
      <c r="K366" s="40"/>
      <c r="L366" s="40"/>
      <c r="M366" s="40"/>
    </row>
    <row r="367" spans="9:13" ht="11.25" customHeight="1">
      <c r="I367" s="40"/>
      <c r="J367" s="40"/>
      <c r="K367" s="40"/>
      <c r="L367" s="40"/>
      <c r="M367" s="40"/>
    </row>
    <row r="368" spans="9:13" ht="11.25" customHeight="1">
      <c r="I368" s="40"/>
      <c r="J368" s="40"/>
      <c r="K368" s="40"/>
      <c r="L368" s="40"/>
      <c r="M368" s="40"/>
    </row>
    <row r="369" spans="9:13" ht="11.25" customHeight="1">
      <c r="I369" s="40"/>
      <c r="J369" s="40"/>
      <c r="K369" s="40"/>
      <c r="L369" s="40"/>
      <c r="M369" s="40"/>
    </row>
    <row r="370" spans="9:13" ht="11.25" customHeight="1">
      <c r="I370" s="40"/>
      <c r="J370" s="40"/>
      <c r="K370" s="40"/>
      <c r="L370" s="40"/>
      <c r="M370" s="40"/>
    </row>
    <row r="371" spans="9:13" ht="11.25" customHeight="1">
      <c r="I371" s="40"/>
      <c r="J371" s="40"/>
      <c r="K371" s="40"/>
      <c r="L371" s="40"/>
      <c r="M371" s="40"/>
    </row>
    <row r="372" spans="9:13" ht="11.25" customHeight="1">
      <c r="I372" s="40"/>
      <c r="J372" s="40"/>
      <c r="K372" s="40"/>
      <c r="L372" s="40"/>
      <c r="M372" s="40"/>
    </row>
    <row r="373" spans="9:13" ht="11.25" customHeight="1">
      <c r="I373" s="40"/>
      <c r="J373" s="40"/>
      <c r="K373" s="40"/>
      <c r="L373" s="40"/>
      <c r="M373" s="40"/>
    </row>
    <row r="374" spans="9:13" ht="11.25" customHeight="1">
      <c r="I374" s="40"/>
      <c r="J374" s="40"/>
      <c r="K374" s="40"/>
      <c r="L374" s="40"/>
      <c r="M374" s="40"/>
    </row>
    <row r="375" spans="9:13" ht="11.25" customHeight="1">
      <c r="I375" s="40"/>
      <c r="J375" s="40"/>
      <c r="K375" s="40"/>
      <c r="L375" s="40"/>
      <c r="M375" s="40"/>
    </row>
    <row r="376" spans="9:13" ht="11.25" customHeight="1">
      <c r="I376" s="40"/>
      <c r="J376" s="40"/>
      <c r="K376" s="40"/>
      <c r="L376" s="40"/>
      <c r="M376" s="40"/>
    </row>
    <row r="377" spans="9:13" ht="11.25" customHeight="1">
      <c r="I377" s="40"/>
      <c r="J377" s="40"/>
      <c r="K377" s="40"/>
      <c r="L377" s="40"/>
      <c r="M377" s="40"/>
    </row>
    <row r="378" spans="9:13" ht="11.25" customHeight="1">
      <c r="I378" s="40"/>
      <c r="J378" s="40"/>
      <c r="K378" s="40"/>
      <c r="L378" s="40"/>
      <c r="M378" s="40"/>
    </row>
    <row r="379" spans="9:13" ht="11.25" customHeight="1">
      <c r="I379" s="40"/>
      <c r="J379" s="40"/>
      <c r="K379" s="40"/>
      <c r="L379" s="40"/>
      <c r="M379" s="40"/>
    </row>
    <row r="380" spans="9:13" ht="11.25" customHeight="1">
      <c r="I380" s="40"/>
      <c r="J380" s="40"/>
      <c r="K380" s="40"/>
      <c r="L380" s="40"/>
      <c r="M380" s="40"/>
    </row>
    <row r="381" spans="9:13" ht="11.25" customHeight="1">
      <c r="I381" s="40"/>
      <c r="J381" s="40"/>
      <c r="K381" s="40"/>
      <c r="L381" s="40"/>
      <c r="M381" s="40"/>
    </row>
    <row r="382" spans="9:13" ht="11.25" customHeight="1">
      <c r="I382" s="40"/>
      <c r="J382" s="40"/>
      <c r="K382" s="40"/>
      <c r="L382" s="40"/>
      <c r="M382" s="40"/>
    </row>
    <row r="383" spans="9:13" ht="11.25" customHeight="1">
      <c r="I383" s="40"/>
      <c r="J383" s="40"/>
      <c r="K383" s="40"/>
      <c r="L383" s="40"/>
      <c r="M383" s="40"/>
    </row>
    <row r="384" spans="9:13" ht="11.25" customHeight="1">
      <c r="I384" s="40"/>
      <c r="J384" s="40"/>
      <c r="K384" s="40"/>
      <c r="L384" s="40"/>
      <c r="M384" s="40"/>
    </row>
    <row r="385" spans="9:13" ht="11.25" customHeight="1">
      <c r="I385" s="40"/>
      <c r="J385" s="40"/>
      <c r="K385" s="40"/>
      <c r="L385" s="40"/>
      <c r="M385" s="40"/>
    </row>
    <row r="386" spans="9:13" ht="11.25" customHeight="1">
      <c r="I386" s="40"/>
      <c r="J386" s="40"/>
      <c r="K386" s="40"/>
      <c r="L386" s="40"/>
      <c r="M386" s="40"/>
    </row>
    <row r="387" spans="9:13" ht="11.25" customHeight="1">
      <c r="I387" s="40"/>
      <c r="J387" s="40"/>
      <c r="K387" s="40"/>
      <c r="L387" s="40"/>
      <c r="M387" s="40"/>
    </row>
    <row r="388" spans="9:13" ht="11.25" customHeight="1">
      <c r="I388" s="40"/>
      <c r="J388" s="40"/>
      <c r="K388" s="40"/>
      <c r="L388" s="40"/>
      <c r="M388" s="40"/>
    </row>
    <row r="389" spans="9:13" ht="11.25" customHeight="1">
      <c r="I389" s="40"/>
      <c r="J389" s="40"/>
      <c r="K389" s="40"/>
      <c r="L389" s="40"/>
      <c r="M389" s="40"/>
    </row>
    <row r="390" spans="9:13" ht="11.25" customHeight="1">
      <c r="I390" s="40"/>
      <c r="J390" s="40"/>
      <c r="K390" s="40"/>
      <c r="L390" s="40"/>
      <c r="M390" s="40"/>
    </row>
    <row r="391" spans="9:13" ht="11.25" customHeight="1">
      <c r="I391" s="40"/>
      <c r="J391" s="40"/>
      <c r="K391" s="40"/>
      <c r="L391" s="40"/>
      <c r="M391" s="40"/>
    </row>
    <row r="392" spans="9:13" ht="11.25" customHeight="1">
      <c r="I392" s="40"/>
      <c r="J392" s="40"/>
      <c r="K392" s="40"/>
      <c r="L392" s="40"/>
      <c r="M392" s="40"/>
    </row>
    <row r="393" spans="9:13" ht="11.25" customHeight="1">
      <c r="I393" s="40"/>
      <c r="J393" s="40"/>
      <c r="K393" s="40"/>
      <c r="L393" s="40"/>
      <c r="M393" s="40"/>
    </row>
    <row r="394" spans="9:13" ht="11.25" customHeight="1">
      <c r="I394" s="40"/>
      <c r="J394" s="40"/>
      <c r="K394" s="40"/>
      <c r="L394" s="40"/>
      <c r="M394" s="40"/>
    </row>
    <row r="395" spans="9:13" ht="11.25" customHeight="1">
      <c r="I395" s="40"/>
      <c r="J395" s="40"/>
      <c r="K395" s="40"/>
      <c r="L395" s="40"/>
      <c r="M395" s="40"/>
    </row>
    <row r="396" spans="9:13" ht="11.25" customHeight="1">
      <c r="I396" s="40"/>
      <c r="J396" s="40"/>
      <c r="K396" s="40"/>
      <c r="L396" s="40"/>
      <c r="M396" s="40"/>
    </row>
    <row r="397" spans="9:13" ht="11.25" customHeight="1">
      <c r="I397" s="40"/>
      <c r="J397" s="40"/>
      <c r="K397" s="40"/>
      <c r="L397" s="40"/>
      <c r="M397" s="40"/>
    </row>
    <row r="398" spans="9:13" ht="11.25" customHeight="1">
      <c r="I398" s="40"/>
      <c r="J398" s="40"/>
      <c r="K398" s="40"/>
      <c r="L398" s="40"/>
      <c r="M398" s="40"/>
    </row>
    <row r="399" spans="9:13" ht="11.25" customHeight="1">
      <c r="I399" s="40"/>
      <c r="J399" s="40"/>
      <c r="K399" s="40"/>
      <c r="L399" s="40"/>
      <c r="M399" s="40"/>
    </row>
    <row r="400" spans="9:13" ht="11.25" customHeight="1">
      <c r="I400" s="40"/>
      <c r="J400" s="40"/>
      <c r="K400" s="40"/>
      <c r="L400" s="40"/>
      <c r="M400" s="40"/>
    </row>
    <row r="401" spans="9:13" ht="11.25" customHeight="1">
      <c r="I401" s="40"/>
      <c r="J401" s="40"/>
      <c r="K401" s="40"/>
      <c r="L401" s="40"/>
      <c r="M401" s="40"/>
    </row>
    <row r="402" spans="9:13" ht="11.25" customHeight="1">
      <c r="I402" s="40"/>
      <c r="J402" s="40"/>
      <c r="K402" s="40"/>
      <c r="L402" s="40"/>
      <c r="M402" s="40"/>
    </row>
    <row r="403" spans="9:13" ht="11.25" customHeight="1">
      <c r="I403" s="40"/>
      <c r="J403" s="40"/>
      <c r="K403" s="40"/>
      <c r="L403" s="40"/>
      <c r="M403" s="40"/>
    </row>
    <row r="404" spans="9:13" ht="11.25" customHeight="1">
      <c r="I404" s="40"/>
      <c r="J404" s="40"/>
      <c r="K404" s="40"/>
      <c r="L404" s="40"/>
      <c r="M404" s="40"/>
    </row>
    <row r="405" spans="9:13" ht="11.25" customHeight="1">
      <c r="I405" s="40"/>
      <c r="J405" s="40"/>
      <c r="K405" s="40"/>
      <c r="L405" s="40"/>
      <c r="M405" s="40"/>
    </row>
    <row r="406" spans="9:13" ht="11.25" customHeight="1">
      <c r="I406" s="40"/>
      <c r="J406" s="40"/>
      <c r="K406" s="40"/>
      <c r="L406" s="40"/>
      <c r="M406" s="40"/>
    </row>
    <row r="407" spans="9:13" ht="11.25" customHeight="1">
      <c r="I407" s="40"/>
      <c r="J407" s="40"/>
      <c r="K407" s="40"/>
      <c r="L407" s="40"/>
      <c r="M407" s="40"/>
    </row>
    <row r="408" spans="9:13" ht="11.25" customHeight="1">
      <c r="I408" s="40"/>
      <c r="J408" s="40"/>
      <c r="K408" s="40"/>
      <c r="L408" s="40"/>
      <c r="M408" s="40"/>
    </row>
    <row r="409" spans="9:13" ht="11.25" customHeight="1">
      <c r="I409" s="40"/>
      <c r="J409" s="40"/>
      <c r="K409" s="40"/>
      <c r="L409" s="40"/>
      <c r="M409" s="40"/>
    </row>
    <row r="410" spans="9:13" ht="11.25" customHeight="1">
      <c r="I410" s="40"/>
      <c r="J410" s="40"/>
      <c r="K410" s="40"/>
      <c r="L410" s="40"/>
      <c r="M410" s="40"/>
    </row>
    <row r="411" spans="9:13" ht="11.25" customHeight="1">
      <c r="I411" s="40"/>
      <c r="J411" s="40"/>
      <c r="K411" s="40"/>
      <c r="L411" s="40"/>
      <c r="M411" s="40"/>
    </row>
    <row r="412" spans="9:13" ht="11.25" customHeight="1">
      <c r="I412" s="40"/>
      <c r="J412" s="40"/>
      <c r="K412" s="40"/>
      <c r="L412" s="40"/>
      <c r="M412" s="40"/>
    </row>
    <row r="413" spans="9:13" ht="11.25" customHeight="1">
      <c r="I413" s="40"/>
      <c r="J413" s="40"/>
      <c r="K413" s="40"/>
      <c r="L413" s="40"/>
      <c r="M413" s="40"/>
    </row>
    <row r="414" spans="9:13" ht="11.25" customHeight="1">
      <c r="I414" s="40"/>
      <c r="J414" s="40"/>
      <c r="K414" s="40"/>
      <c r="L414" s="40"/>
      <c r="M414" s="40"/>
    </row>
    <row r="415" spans="9:13" ht="11.25" customHeight="1">
      <c r="I415" s="40"/>
      <c r="J415" s="40"/>
      <c r="K415" s="40"/>
      <c r="L415" s="40"/>
      <c r="M415" s="40"/>
    </row>
    <row r="416" spans="9:13" ht="11.25" customHeight="1">
      <c r="I416" s="40"/>
      <c r="J416" s="40"/>
      <c r="K416" s="40"/>
      <c r="L416" s="40"/>
      <c r="M416" s="40"/>
    </row>
    <row r="417" spans="9:13" ht="11.25" customHeight="1">
      <c r="I417" s="40"/>
      <c r="J417" s="40"/>
      <c r="K417" s="40"/>
      <c r="L417" s="40"/>
      <c r="M417" s="40"/>
    </row>
    <row r="418" spans="9:13" ht="11.25" customHeight="1">
      <c r="I418" s="40"/>
      <c r="J418" s="40"/>
      <c r="K418" s="40"/>
      <c r="L418" s="40"/>
      <c r="M418" s="40"/>
    </row>
    <row r="419" spans="9:13" ht="11.25" customHeight="1">
      <c r="I419" s="40"/>
      <c r="J419" s="40"/>
      <c r="K419" s="40"/>
      <c r="L419" s="40"/>
      <c r="M419" s="40"/>
    </row>
    <row r="420" spans="9:13" ht="11.25" customHeight="1">
      <c r="I420" s="40"/>
      <c r="J420" s="40"/>
      <c r="K420" s="40"/>
      <c r="L420" s="40"/>
      <c r="M420" s="40"/>
    </row>
    <row r="421" spans="9:13" ht="11.25" customHeight="1">
      <c r="I421" s="40"/>
      <c r="J421" s="40"/>
      <c r="K421" s="40"/>
      <c r="L421" s="40"/>
      <c r="M421" s="40"/>
    </row>
    <row r="422" spans="9:13" ht="11.25" customHeight="1">
      <c r="I422" s="40"/>
      <c r="J422" s="40"/>
      <c r="K422" s="40"/>
      <c r="L422" s="40"/>
      <c r="M422" s="40"/>
    </row>
    <row r="423" spans="9:13" ht="11.25" customHeight="1">
      <c r="I423" s="40"/>
      <c r="J423" s="40"/>
      <c r="K423" s="40"/>
      <c r="L423" s="40"/>
      <c r="M423" s="40"/>
    </row>
    <row r="424" spans="9:13" ht="11.25" customHeight="1">
      <c r="I424" s="40"/>
      <c r="J424" s="40"/>
      <c r="K424" s="40"/>
      <c r="L424" s="40"/>
      <c r="M424" s="40"/>
    </row>
    <row r="425" spans="9:13" ht="11.25" customHeight="1">
      <c r="I425" s="40"/>
      <c r="J425" s="40"/>
      <c r="K425" s="40"/>
      <c r="L425" s="40"/>
      <c r="M425" s="40"/>
    </row>
    <row r="426" spans="9:13" ht="11.25" customHeight="1">
      <c r="I426" s="40"/>
      <c r="J426" s="40"/>
      <c r="K426" s="40"/>
      <c r="L426" s="40"/>
      <c r="M426" s="40"/>
    </row>
    <row r="427" spans="9:13" ht="11.25" customHeight="1">
      <c r="I427" s="40"/>
      <c r="J427" s="40"/>
      <c r="K427" s="40"/>
      <c r="L427" s="40"/>
      <c r="M427" s="40"/>
    </row>
    <row r="428" spans="9:13" ht="11.25" customHeight="1">
      <c r="I428" s="40"/>
      <c r="J428" s="40"/>
      <c r="K428" s="40"/>
      <c r="L428" s="40"/>
      <c r="M428" s="40"/>
    </row>
    <row r="429" spans="9:13" ht="11.25" customHeight="1">
      <c r="I429" s="40"/>
      <c r="J429" s="40"/>
      <c r="K429" s="40"/>
      <c r="L429" s="40"/>
      <c r="M429" s="40"/>
    </row>
    <row r="430" spans="9:13" ht="11.25" customHeight="1">
      <c r="I430" s="40"/>
      <c r="J430" s="40"/>
      <c r="K430" s="40"/>
      <c r="L430" s="40"/>
      <c r="M430" s="40"/>
    </row>
    <row r="431" spans="9:13" ht="11.25" customHeight="1">
      <c r="I431" s="40"/>
      <c r="J431" s="40"/>
      <c r="K431" s="40"/>
      <c r="L431" s="40"/>
      <c r="M431" s="40"/>
    </row>
    <row r="432" spans="9:13" ht="11.25" customHeight="1">
      <c r="I432" s="40"/>
      <c r="J432" s="40"/>
      <c r="K432" s="40"/>
      <c r="L432" s="40"/>
      <c r="M432" s="40"/>
    </row>
    <row r="433" spans="9:13" ht="11.25" customHeight="1">
      <c r="I433" s="40"/>
      <c r="J433" s="40"/>
      <c r="K433" s="40"/>
      <c r="L433" s="40"/>
      <c r="M433" s="40"/>
    </row>
    <row r="434" spans="9:13" ht="11.25" customHeight="1">
      <c r="I434" s="40"/>
      <c r="J434" s="40"/>
      <c r="K434" s="40"/>
      <c r="L434" s="40"/>
      <c r="M434" s="40"/>
    </row>
    <row r="435" spans="9:13" ht="11.25" customHeight="1">
      <c r="I435" s="40"/>
      <c r="J435" s="40"/>
      <c r="K435" s="40"/>
      <c r="L435" s="40"/>
      <c r="M435" s="40"/>
    </row>
    <row r="436" spans="9:13" ht="11.25" customHeight="1">
      <c r="I436" s="40"/>
      <c r="J436" s="40"/>
      <c r="K436" s="40"/>
      <c r="L436" s="40"/>
      <c r="M436" s="40"/>
    </row>
    <row r="437" spans="9:13" ht="11.25" customHeight="1">
      <c r="I437" s="40"/>
      <c r="J437" s="40"/>
      <c r="K437" s="40"/>
      <c r="L437" s="40"/>
      <c r="M437" s="40"/>
    </row>
    <row r="438" spans="9:13" ht="11.25" customHeight="1">
      <c r="I438" s="40"/>
      <c r="J438" s="40"/>
      <c r="K438" s="40"/>
      <c r="L438" s="40"/>
      <c r="M438" s="40"/>
    </row>
    <row r="439" spans="9:13" ht="11.25" customHeight="1">
      <c r="I439" s="40"/>
      <c r="J439" s="40"/>
      <c r="K439" s="40"/>
      <c r="L439" s="40"/>
      <c r="M439" s="40"/>
    </row>
    <row r="440" spans="9:13" ht="11.25" customHeight="1">
      <c r="I440" s="40"/>
      <c r="J440" s="40"/>
      <c r="K440" s="40"/>
      <c r="L440" s="40"/>
      <c r="M440" s="40"/>
    </row>
    <row r="441" spans="9:13" ht="11.25" customHeight="1">
      <c r="I441" s="40"/>
      <c r="J441" s="40"/>
      <c r="K441" s="40"/>
      <c r="L441" s="40"/>
      <c r="M441" s="40"/>
    </row>
    <row r="442" spans="9:13" ht="11.25" customHeight="1">
      <c r="I442" s="40"/>
      <c r="J442" s="40"/>
      <c r="K442" s="40"/>
      <c r="L442" s="40"/>
      <c r="M442" s="40"/>
    </row>
    <row r="443" spans="9:13" ht="11.25" customHeight="1">
      <c r="I443" s="40"/>
      <c r="J443" s="40"/>
      <c r="K443" s="40"/>
      <c r="L443" s="40"/>
      <c r="M443" s="40"/>
    </row>
    <row r="444" spans="9:13" ht="11.25" customHeight="1">
      <c r="I444" s="40"/>
      <c r="J444" s="40"/>
      <c r="K444" s="40"/>
      <c r="L444" s="40"/>
      <c r="M444" s="40"/>
    </row>
    <row r="445" spans="9:13" ht="11.25" customHeight="1">
      <c r="I445" s="40"/>
      <c r="J445" s="40"/>
      <c r="K445" s="40"/>
      <c r="L445" s="40"/>
      <c r="M445" s="40"/>
    </row>
    <row r="446" spans="9:13" ht="11.25" customHeight="1">
      <c r="I446" s="40"/>
      <c r="J446" s="40"/>
      <c r="K446" s="40"/>
      <c r="L446" s="40"/>
      <c r="M446" s="40"/>
    </row>
    <row r="447" spans="9:13" ht="11.25" customHeight="1">
      <c r="I447" s="40"/>
      <c r="J447" s="40"/>
      <c r="K447" s="40"/>
      <c r="L447" s="40"/>
      <c r="M447" s="40"/>
    </row>
    <row r="448" spans="9:13" ht="11.25" customHeight="1">
      <c r="I448" s="40"/>
      <c r="J448" s="40"/>
      <c r="K448" s="40"/>
      <c r="L448" s="40"/>
      <c r="M448" s="40"/>
    </row>
    <row r="449" spans="1:13" ht="11.25" customHeight="1">
      <c r="I449" s="40"/>
      <c r="J449" s="40"/>
      <c r="K449" s="40"/>
      <c r="L449" s="40"/>
      <c r="M449" s="40"/>
    </row>
    <row r="450" spans="1:13" ht="11.25" customHeight="1">
      <c r="I450" s="40"/>
      <c r="J450" s="40"/>
      <c r="K450" s="40"/>
      <c r="L450" s="40"/>
      <c r="M450" s="40"/>
    </row>
    <row r="451" spans="1:13" ht="11.25" customHeight="1">
      <c r="I451" s="40"/>
      <c r="J451" s="40"/>
      <c r="K451" s="40"/>
      <c r="L451" s="40"/>
      <c r="M451" s="40"/>
    </row>
    <row r="452" spans="1:13" ht="11.25" customHeight="1">
      <c r="I452" s="40"/>
      <c r="J452" s="40"/>
      <c r="K452" s="40"/>
      <c r="L452" s="40"/>
      <c r="M452" s="40"/>
    </row>
    <row r="453" spans="1:13" ht="11.25" customHeight="1">
      <c r="I453" s="40"/>
      <c r="J453" s="40"/>
      <c r="K453" s="40"/>
      <c r="L453" s="40"/>
      <c r="M453" s="40"/>
    </row>
    <row r="454" spans="1:13" ht="11.25" customHeight="1">
      <c r="A454" s="133" t="e">
        <f>"HTP.P('&lt;" &amp;#REF! &amp; "&gt;' || " &amp; IF(MID(#REF!,1,4)="STUB","NULL","REC." &amp;#REF!) &amp; " || '&lt;/" &amp;#REF! &amp; "&gt;');"</f>
        <v>#REF!</v>
      </c>
      <c r="C454" s="133" t="e">
        <f>"DECODE(C_T." &amp;#REF! &amp; ", 0, NULL, C_T." &amp;#REF! &amp; ") AS " &amp;#REF! &amp; ","</f>
        <v>#REF!</v>
      </c>
      <c r="I454" s="40"/>
      <c r="J454" s="40"/>
      <c r="K454" s="40"/>
      <c r="L454" s="40"/>
      <c r="M454" s="40"/>
    </row>
    <row r="455" spans="1:13" ht="11.25" customHeight="1">
      <c r="A455" s="133" t="e">
        <f>"HTP.P('&lt;" &amp;#REF! &amp; "&gt;' || " &amp; IF(MID(#REF!,1,4)="STUB","NULL","REC." &amp;#REF!) &amp; " || '&lt;/" &amp;#REF! &amp; "&gt;');"</f>
        <v>#REF!</v>
      </c>
      <c r="C455" s="133" t="e">
        <f>"DECODE(C_T." &amp;#REF! &amp; ", 0, NULL, C_T." &amp;#REF! &amp; ") AS " &amp;#REF! &amp; ","</f>
        <v>#REF!</v>
      </c>
      <c r="I455" s="40"/>
      <c r="J455" s="40"/>
      <c r="K455" s="40"/>
      <c r="L455" s="40"/>
      <c r="M455" s="40"/>
    </row>
    <row r="456" spans="1:13" ht="11.25" customHeight="1">
      <c r="A456" s="133" t="e">
        <f>"HTP.P('&lt;" &amp;#REF! &amp; "&gt;' || " &amp; IF(MID(#REF!,1,4)="STUB","NULL","REC." &amp;#REF!) &amp; " || '&lt;/" &amp;#REF! &amp; "&gt;');"</f>
        <v>#REF!</v>
      </c>
      <c r="C456" s="133" t="e">
        <f>"DECODE(C_T." &amp;#REF! &amp; ", 0, NULL, C_T." &amp;#REF! &amp; ") AS " &amp;#REF! &amp; ","</f>
        <v>#REF!</v>
      </c>
      <c r="I456" s="40"/>
      <c r="J456" s="40"/>
      <c r="K456" s="40"/>
      <c r="L456" s="40"/>
      <c r="M456" s="40"/>
    </row>
    <row r="457" spans="1:13" ht="11.25" customHeight="1">
      <c r="A457" s="133" t="e">
        <f>"HTP.P('&lt;" &amp;#REF! &amp; "&gt;' || " &amp; IF(MID(#REF!,1,4)="STUB","NULL","REC." &amp;#REF!) &amp; " || '&lt;/" &amp;#REF! &amp; "&gt;');"</f>
        <v>#REF!</v>
      </c>
      <c r="C457" s="133" t="e">
        <f>"DECODE(C_T." &amp;#REF! &amp; ", 0, NULL, C_T." &amp;#REF! &amp; ") AS " &amp;#REF! &amp; ","</f>
        <v>#REF!</v>
      </c>
      <c r="I457" s="40"/>
      <c r="J457" s="40"/>
      <c r="K457" s="40"/>
      <c r="L457" s="40"/>
      <c r="M457" s="40"/>
    </row>
    <row r="458" spans="1:13" ht="11.25" customHeight="1">
      <c r="A458" s="133" t="e">
        <f>"HTP.P('&lt;" &amp;#REF! &amp; "&gt;' || " &amp; IF(MID(#REF!,1,4)="STUB","NULL","REC." &amp;#REF!) &amp; " || '&lt;/" &amp;#REF! &amp; "&gt;');"</f>
        <v>#REF!</v>
      </c>
      <c r="C458" s="133" t="e">
        <f>"DECODE(C_T." &amp;#REF! &amp; ", 0, NULL, C_T." &amp;#REF! &amp; ") AS " &amp;#REF! &amp; ","</f>
        <v>#REF!</v>
      </c>
      <c r="I458" s="40"/>
      <c r="J458" s="40"/>
      <c r="K458" s="40"/>
      <c r="L458" s="40"/>
      <c r="M458" s="40"/>
    </row>
    <row r="459" spans="1:13" ht="11.25" customHeight="1">
      <c r="A459" s="133" t="e">
        <f>"HTP.P('&lt;" &amp;#REF! &amp; "&gt;' || " &amp; IF(MID(#REF!,1,4)="STUB","NULL","REC." &amp;#REF!) &amp; " || '&lt;/" &amp;#REF! &amp; "&gt;');"</f>
        <v>#REF!</v>
      </c>
      <c r="C459" s="133" t="e">
        <f>"DECODE(C_T." &amp;#REF! &amp; ", 0, NULL, C_T." &amp;#REF! &amp; ") AS " &amp;#REF! &amp; ","</f>
        <v>#REF!</v>
      </c>
      <c r="I459" s="40"/>
      <c r="J459" s="40"/>
      <c r="K459" s="40"/>
      <c r="L459" s="40"/>
      <c r="M459" s="40"/>
    </row>
    <row r="460" spans="1:13" ht="11.25" customHeight="1">
      <c r="A460" s="133" t="e">
        <f>"HTP.P('&lt;" &amp;#REF! &amp; "&gt;' || " &amp; IF(MID(#REF!,1,4)="STUB","NULL","REC." &amp;#REF!) &amp; " || '&lt;/" &amp;#REF! &amp; "&gt;');"</f>
        <v>#REF!</v>
      </c>
      <c r="C460" s="133" t="e">
        <f>"DECODE(C_T." &amp;#REF! &amp; ", 0, NULL, C_T." &amp;#REF! &amp; ") AS " &amp;#REF! &amp; ","</f>
        <v>#REF!</v>
      </c>
      <c r="I460" s="40"/>
      <c r="J460" s="40"/>
      <c r="K460" s="40"/>
      <c r="L460" s="40"/>
      <c r="M460" s="40"/>
    </row>
    <row r="461" spans="1:13" ht="11.25" customHeight="1">
      <c r="A461" s="133" t="e">
        <f>"HTP.P('&lt;" &amp;#REF! &amp; "&gt;' || " &amp; IF(MID(#REF!,1,4)="STUB","NULL","REC." &amp;#REF!) &amp; " || '&lt;/" &amp;#REF! &amp; "&gt;');"</f>
        <v>#REF!</v>
      </c>
      <c r="C461" s="133" t="e">
        <f>"DECODE(C_T." &amp;#REF! &amp; ", 0, NULL, C_T." &amp;#REF! &amp; ") AS " &amp;#REF! &amp; ","</f>
        <v>#REF!</v>
      </c>
      <c r="I461" s="40"/>
      <c r="J461" s="40"/>
      <c r="K461" s="40"/>
      <c r="L461" s="40"/>
      <c r="M461" s="40"/>
    </row>
    <row r="462" spans="1:13" ht="11.25" customHeight="1">
      <c r="A462" s="133" t="e">
        <f>"HTP.P('&lt;" &amp;#REF! &amp; "&gt;' || " &amp; IF(MID(#REF!,1,4)="STUB","NULL","REC." &amp;#REF!) &amp; " || '&lt;/" &amp;#REF! &amp; "&gt;');"</f>
        <v>#REF!</v>
      </c>
      <c r="C462" s="133" t="e">
        <f>"DECODE(C_T." &amp;#REF! &amp; ", 0, NULL, C_T." &amp;#REF! &amp; ") AS " &amp;#REF! &amp; ","</f>
        <v>#REF!</v>
      </c>
      <c r="I462" s="40"/>
      <c r="J462" s="40"/>
      <c r="K462" s="40"/>
      <c r="L462" s="40"/>
      <c r="M462" s="40"/>
    </row>
    <row r="463" spans="1:13" ht="11.25" customHeight="1">
      <c r="A463" s="133" t="e">
        <f>"HTP.P('&lt;" &amp;#REF! &amp; "&gt;' || " &amp; IF(MID(#REF!,1,4)="STUB","NULL","REC." &amp;#REF!) &amp; " || '&lt;/" &amp;#REF! &amp; "&gt;');"</f>
        <v>#REF!</v>
      </c>
      <c r="C463" s="133" t="e">
        <f>"DECODE(C_T." &amp;#REF! &amp; ", 0, NULL, C_T." &amp;#REF! &amp; ") AS " &amp;#REF! &amp; ","</f>
        <v>#REF!</v>
      </c>
      <c r="I463" s="40"/>
      <c r="J463" s="40"/>
      <c r="K463" s="40"/>
      <c r="L463" s="40"/>
      <c r="M463" s="40"/>
    </row>
    <row r="464" spans="1:13" ht="11.25" customHeight="1">
      <c r="A464" s="133" t="e">
        <f>"HTP.P('&lt;" &amp;#REF! &amp; "&gt;' || " &amp; IF(MID(#REF!,1,4)="STUB","NULL","REC." &amp;#REF!) &amp; " || '&lt;/" &amp;#REF! &amp; "&gt;');"</f>
        <v>#REF!</v>
      </c>
      <c r="C464" s="133" t="e">
        <f>"DECODE(C_T." &amp;#REF! &amp; ", 0, NULL, C_T." &amp;#REF! &amp; ") AS " &amp;#REF! &amp; ","</f>
        <v>#REF!</v>
      </c>
      <c r="I464" s="40"/>
      <c r="J464" s="40"/>
      <c r="K464" s="40"/>
      <c r="L464" s="40"/>
      <c r="M464" s="40"/>
    </row>
    <row r="465" spans="1:13" ht="11.25" customHeight="1">
      <c r="A465" s="133" t="e">
        <f>"HTP.P('&lt;" &amp;#REF! &amp; "&gt;' || " &amp; IF(MID(#REF!,1,4)="STUB","NULL","REC." &amp;#REF!) &amp; " || '&lt;/" &amp;#REF! &amp; "&gt;');"</f>
        <v>#REF!</v>
      </c>
      <c r="C465" s="133" t="e">
        <f>"DECODE(C_T." &amp;#REF! &amp; ", 0, NULL, C_T." &amp;#REF! &amp; ") AS " &amp;#REF! &amp; ","</f>
        <v>#REF!</v>
      </c>
      <c r="I465" s="40"/>
      <c r="J465" s="40"/>
      <c r="K465" s="40"/>
      <c r="L465" s="40"/>
      <c r="M465" s="40"/>
    </row>
    <row r="466" spans="1:13" ht="11.25" customHeight="1">
      <c r="A466" s="133" t="e">
        <f>"HTP.P('&lt;" &amp;#REF! &amp; "&gt;' || " &amp; IF(MID(#REF!,1,4)="STUB","NULL","REC." &amp;#REF!) &amp; " || '&lt;/" &amp;#REF! &amp; "&gt;');"</f>
        <v>#REF!</v>
      </c>
      <c r="C466" s="133" t="e">
        <f>"DECODE(C_T." &amp;#REF! &amp; ", 0, NULL, C_T." &amp;#REF! &amp; ") AS " &amp;#REF! &amp; ","</f>
        <v>#REF!</v>
      </c>
      <c r="I466" s="40"/>
      <c r="J466" s="40"/>
      <c r="K466" s="40"/>
      <c r="L466" s="40"/>
      <c r="M466" s="40"/>
    </row>
    <row r="467" spans="1:13" ht="11.25" customHeight="1">
      <c r="A467" s="133" t="e">
        <f>"HTP.P('&lt;" &amp;#REF! &amp; "&gt;' || " &amp; IF(MID(#REF!,1,4)="STUB","NULL","REC." &amp;#REF!) &amp; " || '&lt;/" &amp;#REF! &amp; "&gt;');"</f>
        <v>#REF!</v>
      </c>
      <c r="C467" s="133" t="e">
        <f>"DECODE(C_T." &amp;#REF! &amp; ", 0, NULL, C_T." &amp;#REF! &amp; ") AS " &amp;#REF! &amp; ","</f>
        <v>#REF!</v>
      </c>
      <c r="I467" s="40"/>
      <c r="J467" s="40"/>
      <c r="K467" s="40"/>
      <c r="L467" s="40"/>
      <c r="M467" s="40"/>
    </row>
    <row r="468" spans="1:13" ht="11.25" customHeight="1">
      <c r="A468" s="133" t="e">
        <f>"HTP.P('&lt;" &amp;#REF! &amp; "&gt;' || " &amp; IF(MID(#REF!,1,4)="STUB","NULL","REC." &amp;#REF!) &amp; " || '&lt;/" &amp;#REF! &amp; "&gt;');"</f>
        <v>#REF!</v>
      </c>
      <c r="C468" s="133" t="e">
        <f>"DECODE(C_T." &amp;#REF! &amp; ", 0, NULL, C_T." &amp;#REF! &amp; ") AS " &amp;#REF! &amp; ","</f>
        <v>#REF!</v>
      </c>
      <c r="I468" s="40"/>
      <c r="J468" s="40"/>
      <c r="K468" s="40"/>
      <c r="L468" s="40"/>
      <c r="M468" s="40"/>
    </row>
    <row r="469" spans="1:13" ht="11.25" customHeight="1">
      <c r="A469" s="133" t="str">
        <f>"HTP.P('&lt;" &amp; M458 &amp; "&gt;' || " &amp; IF(MID(M458,1,4)="STUB","NULL","REC." &amp; M458) &amp; " || '&lt;/" &amp; M458 &amp; "&gt;');"</f>
        <v>HTP.P('&lt;&gt;' || REC. || '&lt;/&gt;');</v>
      </c>
      <c r="C469" s="133" t="str">
        <f>"DECODE(C_T." &amp; M458 &amp; ", 0, NULL, C_T." &amp; M458 &amp; ") AS " &amp; M458 &amp; ","</f>
        <v>DECODE(C_T., 0, NULL, C_T.) AS ,</v>
      </c>
      <c r="I469" s="40"/>
      <c r="J469" s="40"/>
      <c r="K469" s="40"/>
      <c r="L469" s="40"/>
      <c r="M469" s="40"/>
    </row>
    <row r="470" spans="1:13" ht="11.25" customHeight="1">
      <c r="A470" s="133" t="e">
        <f>"HTP.P('&lt;" &amp;#REF! &amp; "&gt;' || " &amp; IF(MID(#REF!,1,4)="STUB","NULL","REC." &amp;#REF!) &amp; " || '&lt;/" &amp;#REF! &amp; "&gt;');"</f>
        <v>#REF!</v>
      </c>
      <c r="C470" s="133" t="e">
        <f>"DECODE(C_T." &amp;#REF! &amp; ", 0, NULL, C_T." &amp;#REF! &amp; ") AS " &amp;#REF! &amp; ","</f>
        <v>#REF!</v>
      </c>
      <c r="I470" s="40"/>
      <c r="J470" s="40"/>
      <c r="K470" s="40"/>
      <c r="L470" s="40"/>
      <c r="M470" s="40"/>
    </row>
    <row r="471" spans="1:13" ht="11.25" customHeight="1">
      <c r="A471" s="133" t="e">
        <f>"HTP.P('&lt;" &amp;#REF! &amp; "&gt;' || " &amp; IF(MID(#REF!,1,4)="STUB","NULL","REC." &amp;#REF!) &amp; " || '&lt;/" &amp;#REF! &amp; "&gt;');"</f>
        <v>#REF!</v>
      </c>
      <c r="C471" s="133" t="e">
        <f>"DECODE(C_T." &amp;#REF! &amp; ", 0, NULL, C_T." &amp;#REF! &amp; ") AS " &amp;#REF! &amp; ","</f>
        <v>#REF!</v>
      </c>
      <c r="I471" s="40"/>
      <c r="J471" s="40"/>
      <c r="K471" s="40"/>
      <c r="L471" s="40"/>
      <c r="M471" s="40"/>
    </row>
    <row r="472" spans="1:13" ht="11.25" customHeight="1">
      <c r="A472" s="133" t="e">
        <f>"HTP.P('&lt;" &amp;#REF! &amp; "&gt;' || " &amp; IF(MID(#REF!,1,4)="STUB","NULL","REC." &amp;#REF!) &amp; " || '&lt;/" &amp;#REF! &amp; "&gt;');"</f>
        <v>#REF!</v>
      </c>
      <c r="C472" s="133" t="e">
        <f>"DECODE(C_T." &amp;#REF! &amp; ", 0, NULL, C_T." &amp;#REF! &amp; ") AS " &amp;#REF! &amp; ","</f>
        <v>#REF!</v>
      </c>
      <c r="I472" s="40"/>
      <c r="J472" s="40"/>
      <c r="K472" s="40"/>
      <c r="L472" s="40"/>
      <c r="M472" s="40"/>
    </row>
    <row r="473" spans="1:13" ht="11.25" customHeight="1">
      <c r="A473" s="133" t="e">
        <f>"HTP.P('&lt;" &amp;#REF! &amp; "&gt;' || " &amp; IF(MID(#REF!,1,4)="STUB","NULL","REC." &amp;#REF!) &amp; " || '&lt;/" &amp;#REF! &amp; "&gt;');"</f>
        <v>#REF!</v>
      </c>
      <c r="C473" s="133" t="e">
        <f>"DECODE(C_T." &amp;#REF! &amp; ", 0, NULL, C_T." &amp;#REF! &amp; ") AS " &amp;#REF! &amp; ","</f>
        <v>#REF!</v>
      </c>
      <c r="I473" s="40"/>
      <c r="J473" s="40"/>
      <c r="K473" s="40"/>
      <c r="L473" s="40"/>
      <c r="M473" s="40"/>
    </row>
    <row r="474" spans="1:13" ht="11.25" customHeight="1">
      <c r="A474" s="133" t="e">
        <f>"HTP.P('&lt;" &amp;#REF! &amp; "&gt;' || " &amp; IF(MID(#REF!,1,4)="STUB","NULL","REC." &amp;#REF!) &amp; " || '&lt;/" &amp;#REF! &amp; "&gt;');"</f>
        <v>#REF!</v>
      </c>
      <c r="C474" s="133" t="e">
        <f>"DECODE(C_T." &amp;#REF! &amp; ", 0, NULL, C_T." &amp;#REF! &amp; ") AS " &amp;#REF! &amp; ","</f>
        <v>#REF!</v>
      </c>
      <c r="I474" s="40"/>
      <c r="J474" s="40"/>
      <c r="K474" s="40"/>
      <c r="L474" s="40"/>
      <c r="M474" s="40"/>
    </row>
    <row r="475" spans="1:13" ht="11.25" customHeight="1">
      <c r="A475" s="133" t="e">
        <f>"HTP.P('&lt;" &amp;#REF! &amp; "&gt;' || " &amp; IF(MID(#REF!,1,4)="STUB","NULL","REC." &amp;#REF!) &amp; " || '&lt;/" &amp;#REF! &amp; "&gt;');"</f>
        <v>#REF!</v>
      </c>
      <c r="C475" s="133" t="e">
        <f>"DECODE(C_T." &amp;#REF! &amp; ", 0, NULL, C_T." &amp;#REF! &amp; ") AS " &amp;#REF! &amp; ","</f>
        <v>#REF!</v>
      </c>
      <c r="I475" s="40"/>
      <c r="J475" s="40"/>
      <c r="K475" s="40"/>
      <c r="L475" s="40"/>
      <c r="M475" s="40"/>
    </row>
    <row r="476" spans="1:13" ht="11.25" customHeight="1">
      <c r="A476" s="133" t="e">
        <f>"HTP.P('&lt;" &amp;#REF! &amp; "&gt;' || " &amp; IF(MID(#REF!,1,4)="STUB","NULL","REC." &amp;#REF!) &amp; " || '&lt;/" &amp;#REF! &amp; "&gt;');"</f>
        <v>#REF!</v>
      </c>
      <c r="C476" s="133" t="e">
        <f>"DECODE(C_T." &amp;#REF! &amp; ", 0, NULL, C_T." &amp;#REF! &amp; ") AS " &amp;#REF! &amp; ","</f>
        <v>#REF!</v>
      </c>
      <c r="I476" s="40"/>
      <c r="J476" s="40"/>
      <c r="K476" s="40"/>
      <c r="L476" s="40"/>
      <c r="M476" s="40"/>
    </row>
    <row r="477" spans="1:13" ht="11.25" customHeight="1">
      <c r="A477" s="133" t="e">
        <f>"HTP.P('&lt;" &amp;#REF! &amp; "&gt;' || " &amp; IF(MID(#REF!,1,4)="STUB","NULL","REC." &amp;#REF!) &amp; " || '&lt;/" &amp;#REF! &amp; "&gt;');"</f>
        <v>#REF!</v>
      </c>
      <c r="C477" s="133" t="e">
        <f>"DECODE(C_T." &amp;#REF! &amp; ", 0, NULL, C_T." &amp;#REF! &amp; ") AS " &amp;#REF! &amp; ","</f>
        <v>#REF!</v>
      </c>
      <c r="I477" s="40"/>
      <c r="J477" s="40"/>
      <c r="K477" s="40"/>
      <c r="L477" s="40"/>
      <c r="M477" s="40"/>
    </row>
    <row r="478" spans="1:13" ht="11.25" customHeight="1">
      <c r="A478" s="133" t="e">
        <f>"HTP.P('&lt;" &amp;#REF! &amp; "&gt;' || " &amp; IF(MID(#REF!,1,4)="STUB","NULL","REC." &amp;#REF!) &amp; " || '&lt;/" &amp;#REF! &amp; "&gt;');"</f>
        <v>#REF!</v>
      </c>
      <c r="C478" s="133" t="e">
        <f>"DECODE(C_T." &amp;#REF! &amp; ", 0, NULL, C_T." &amp;#REF! &amp; ") AS " &amp;#REF! &amp; ","</f>
        <v>#REF!</v>
      </c>
      <c r="I478" s="40"/>
      <c r="J478" s="40"/>
      <c r="K478" s="40"/>
      <c r="L478" s="40"/>
      <c r="M478" s="40"/>
    </row>
    <row r="479" spans="1:13" ht="11.25" customHeight="1">
      <c r="A479" s="133" t="e">
        <f>"HTP.P('&lt;" &amp;#REF! &amp; "&gt;' || " &amp; IF(MID(#REF!,1,4)="STUB","NULL","REC." &amp;#REF!) &amp; " || '&lt;/" &amp;#REF! &amp; "&gt;');"</f>
        <v>#REF!</v>
      </c>
      <c r="C479" s="133" t="e">
        <f>"DECODE(C_T." &amp;#REF! &amp; ", 0, NULL, C_T." &amp;#REF! &amp; ") AS " &amp;#REF! &amp; ","</f>
        <v>#REF!</v>
      </c>
      <c r="I479" s="40"/>
      <c r="J479" s="40"/>
      <c r="K479" s="40"/>
      <c r="L479" s="40"/>
      <c r="M479" s="40"/>
    </row>
    <row r="480" spans="1:13" ht="11.25" customHeight="1">
      <c r="A480" s="133" t="e">
        <f>"HTP.P('&lt;" &amp;#REF! &amp; "&gt;' || " &amp; IF(MID(#REF!,1,4)="STUB","NULL","REC." &amp;#REF!) &amp; " || '&lt;/" &amp;#REF! &amp; "&gt;');"</f>
        <v>#REF!</v>
      </c>
      <c r="C480" s="133" t="e">
        <f>"DECODE(C_T." &amp;#REF! &amp; ", 0, NULL, C_T." &amp;#REF! &amp; ") AS " &amp;#REF! &amp; ","</f>
        <v>#REF!</v>
      </c>
      <c r="I480" s="40"/>
      <c r="J480" s="40"/>
      <c r="K480" s="40"/>
      <c r="L480" s="40"/>
      <c r="M480" s="40"/>
    </row>
    <row r="481" spans="1:13" ht="11.25" customHeight="1">
      <c r="A481" s="133" t="e">
        <f>"HTP.P('&lt;" &amp;#REF! &amp; "&gt;' || " &amp; IF(MID(#REF!,1,4)="STUB","NULL","REC." &amp;#REF!) &amp; " || '&lt;/" &amp;#REF! &amp; "&gt;');"</f>
        <v>#REF!</v>
      </c>
      <c r="C481" s="133" t="e">
        <f>"DECODE(C_T." &amp;#REF! &amp; ", 0, NULL, C_T." &amp;#REF! &amp; ") AS " &amp;#REF! &amp; ","</f>
        <v>#REF!</v>
      </c>
      <c r="I481" s="40"/>
      <c r="J481" s="40"/>
      <c r="K481" s="40"/>
      <c r="L481" s="40"/>
      <c r="M481" s="40"/>
    </row>
    <row r="482" spans="1:13" ht="11.25" customHeight="1">
      <c r="A482" s="133" t="e">
        <f>"HTP.P('&lt;" &amp;#REF! &amp; "&gt;' || " &amp; IF(MID(#REF!,1,4)="STUB","NULL","REC." &amp;#REF!) &amp; " || '&lt;/" &amp;#REF! &amp; "&gt;');"</f>
        <v>#REF!</v>
      </c>
      <c r="C482" s="133" t="e">
        <f>"DECODE(C_T." &amp;#REF! &amp; ", 0, NULL, C_T." &amp;#REF! &amp; ") AS " &amp;#REF! &amp; ","</f>
        <v>#REF!</v>
      </c>
      <c r="I482" s="40"/>
      <c r="J482" s="40"/>
      <c r="K482" s="40"/>
      <c r="L482" s="40"/>
      <c r="M482" s="40"/>
    </row>
    <row r="483" spans="1:13" ht="11.25" customHeight="1">
      <c r="A483" s="133" t="e">
        <f>"HTP.P('&lt;" &amp;#REF! &amp; "&gt;' || " &amp; IF(MID(#REF!,1,4)="STUB","NULL","REC." &amp;#REF!) &amp; " || '&lt;/" &amp;#REF! &amp; "&gt;');"</f>
        <v>#REF!</v>
      </c>
      <c r="C483" s="133" t="e">
        <f>"DECODE(C_T." &amp;#REF! &amp; ", 0, NULL, C_T." &amp;#REF! &amp; ") AS " &amp;#REF! &amp; ","</f>
        <v>#REF!</v>
      </c>
      <c r="I483" s="40"/>
      <c r="J483" s="40"/>
      <c r="K483" s="40"/>
      <c r="L483" s="40"/>
      <c r="M483" s="40"/>
    </row>
    <row r="484" spans="1:13" ht="11.25" customHeight="1">
      <c r="A484" s="133" t="e">
        <f>"HTP.P('&lt;" &amp;#REF! &amp; "&gt;' || " &amp; IF(MID(#REF!,1,4)="STUB","NULL","REC." &amp;#REF!) &amp; " || '&lt;/" &amp;#REF! &amp; "&gt;');"</f>
        <v>#REF!</v>
      </c>
      <c r="C484" s="133" t="e">
        <f>"DECODE(C_T." &amp;#REF! &amp; ", 0, NULL, C_T." &amp;#REF! &amp; ") AS " &amp;#REF! &amp; ","</f>
        <v>#REF!</v>
      </c>
      <c r="I484" s="40"/>
      <c r="J484" s="40"/>
      <c r="K484" s="40"/>
      <c r="L484" s="40"/>
      <c r="M484" s="40"/>
    </row>
    <row r="485" spans="1:13" ht="11.25" customHeight="1">
      <c r="A485" s="133" t="e">
        <f>"HTP.P('&lt;" &amp;#REF! &amp; "&gt;' || " &amp; IF(MID(#REF!,1,4)="STUB","NULL","REC." &amp;#REF!) &amp; " || '&lt;/" &amp;#REF! &amp; "&gt;');"</f>
        <v>#REF!</v>
      </c>
      <c r="C485" s="133" t="e">
        <f>"DECODE(C_T." &amp;#REF! &amp; ", 0, NULL, C_T." &amp;#REF! &amp; ") AS " &amp;#REF! &amp; ","</f>
        <v>#REF!</v>
      </c>
      <c r="I485" s="40"/>
      <c r="J485" s="40"/>
      <c r="K485" s="40"/>
      <c r="L485" s="40"/>
      <c r="M485" s="40"/>
    </row>
    <row r="486" spans="1:13" ht="11.25" customHeight="1">
      <c r="A486" s="133" t="e">
        <f>"HTP.P('&lt;" &amp;#REF! &amp; "&gt;' || " &amp; IF(MID(#REF!,1,4)="STUB","NULL","REC." &amp;#REF!) &amp; " || '&lt;/" &amp;#REF! &amp; "&gt;');"</f>
        <v>#REF!</v>
      </c>
      <c r="C486" s="133" t="e">
        <f>"DECODE(C_T." &amp;#REF! &amp; ", 0, NULL, C_T." &amp;#REF! &amp; ") AS " &amp;#REF! &amp; ","</f>
        <v>#REF!</v>
      </c>
      <c r="I486" s="40"/>
      <c r="J486" s="40"/>
      <c r="K486" s="40"/>
      <c r="L486" s="40"/>
      <c r="M486" s="40"/>
    </row>
    <row r="487" spans="1:13" ht="11.25" customHeight="1">
      <c r="A487" s="133" t="e">
        <f>"HTP.P('&lt;" &amp;#REF! &amp; "&gt;' || " &amp; IF(MID(#REF!,1,4)="STUB","NULL","REC." &amp;#REF!) &amp; " || '&lt;/" &amp;#REF! &amp; "&gt;');"</f>
        <v>#REF!</v>
      </c>
      <c r="C487" s="133" t="e">
        <f>"DECODE(C_T." &amp;#REF! &amp; ", 0, NULL, C_T." &amp;#REF! &amp; ") AS " &amp;#REF! &amp; ","</f>
        <v>#REF!</v>
      </c>
      <c r="I487" s="40"/>
      <c r="J487" s="40"/>
      <c r="K487" s="40"/>
      <c r="L487" s="40"/>
      <c r="M487" s="40"/>
    </row>
    <row r="488" spans="1:13" ht="11.25" customHeight="1">
      <c r="A488" s="133" t="e">
        <f>"HTP.P('&lt;" &amp;#REF! &amp; "&gt;' || " &amp; IF(MID(#REF!,1,4)="STUB","NULL","REC." &amp;#REF!) &amp; " || '&lt;/" &amp;#REF! &amp; "&gt;');"</f>
        <v>#REF!</v>
      </c>
      <c r="C488" s="133" t="e">
        <f>"DECODE(C_T." &amp;#REF! &amp; ", 0, NULL, C_T." &amp;#REF! &amp; ") AS " &amp;#REF! &amp; ","</f>
        <v>#REF!</v>
      </c>
      <c r="I488" s="40"/>
      <c r="J488" s="40"/>
      <c r="K488" s="40"/>
      <c r="L488" s="40"/>
      <c r="M488" s="40"/>
    </row>
    <row r="489" spans="1:13" ht="11.25" customHeight="1">
      <c r="A489" s="133" t="e">
        <f>"HTP.P('&lt;" &amp;#REF! &amp; "&gt;' || " &amp; IF(MID(#REF!,1,4)="STUB","NULL","REC." &amp;#REF!) &amp; " || '&lt;/" &amp;#REF! &amp; "&gt;');"</f>
        <v>#REF!</v>
      </c>
      <c r="C489" s="133" t="e">
        <f>"DECODE(C_T." &amp;#REF! &amp; ", 0, NULL, C_T." &amp;#REF! &amp; ") AS " &amp;#REF! &amp; ","</f>
        <v>#REF!</v>
      </c>
      <c r="I489" s="40"/>
      <c r="J489" s="40"/>
      <c r="K489" s="40"/>
      <c r="L489" s="40"/>
      <c r="M489" s="40"/>
    </row>
    <row r="490" spans="1:13" ht="11.25" customHeight="1">
      <c r="A490" s="133" t="e">
        <f>"HTP.P('&lt;" &amp;#REF! &amp; "&gt;' || " &amp; IF(MID(#REF!,1,4)="STUB","NULL","REC." &amp;#REF!) &amp; " || '&lt;/" &amp;#REF! &amp; "&gt;');"</f>
        <v>#REF!</v>
      </c>
      <c r="C490" s="133" t="e">
        <f>"DECODE(C_T." &amp;#REF! &amp; ", 0, NULL, C_T." &amp;#REF! &amp; ") AS " &amp;#REF! &amp; ","</f>
        <v>#REF!</v>
      </c>
      <c r="I490" s="40"/>
      <c r="J490" s="40"/>
      <c r="K490" s="40"/>
      <c r="L490" s="40"/>
      <c r="M490" s="40"/>
    </row>
    <row r="491" spans="1:13" ht="11.25" customHeight="1">
      <c r="A491" s="133" t="e">
        <f>"HTP.P('&lt;" &amp;#REF! &amp; "&gt;' || " &amp; IF(MID(#REF!,1,4)="STUB","NULL","REC." &amp;#REF!) &amp; " || '&lt;/" &amp;#REF! &amp; "&gt;');"</f>
        <v>#REF!</v>
      </c>
      <c r="C491" s="133" t="e">
        <f>"DECODE(C_T." &amp;#REF! &amp; ", 0, NULL, C_T." &amp;#REF! &amp; ") AS " &amp;#REF! &amp; ","</f>
        <v>#REF!</v>
      </c>
      <c r="I491" s="40"/>
      <c r="J491" s="40"/>
      <c r="K491" s="40"/>
      <c r="L491" s="40"/>
      <c r="M491" s="40"/>
    </row>
    <row r="492" spans="1:13" ht="11.25" customHeight="1">
      <c r="A492" s="133" t="e">
        <f>"HTP.P('&lt;" &amp;#REF! &amp; "&gt;' || " &amp; IF(MID(#REF!,1,4)="STUB","NULL","REC." &amp;#REF!) &amp; " || '&lt;/" &amp;#REF! &amp; "&gt;');"</f>
        <v>#REF!</v>
      </c>
      <c r="C492" s="133" t="e">
        <f>"DECODE(C_T." &amp;#REF! &amp; ", 0, NULL, C_T." &amp;#REF! &amp; ") AS " &amp;#REF! &amp; ","</f>
        <v>#REF!</v>
      </c>
      <c r="I492" s="40"/>
      <c r="J492" s="40"/>
      <c r="K492" s="40"/>
      <c r="L492" s="40"/>
      <c r="M492" s="40"/>
    </row>
    <row r="493" spans="1:13" ht="11.25" customHeight="1">
      <c r="A493" s="133" t="e">
        <f>"HTP.P('&lt;" &amp;#REF! &amp; "&gt;' || " &amp; IF(MID(#REF!,1,4)="STUB","NULL","REC." &amp;#REF!) &amp; " || '&lt;/" &amp;#REF! &amp; "&gt;');"</f>
        <v>#REF!</v>
      </c>
      <c r="C493" s="133" t="e">
        <f>"DECODE(C_T." &amp;#REF! &amp; ", 0, NULL, C_T." &amp;#REF! &amp; ") AS " &amp;#REF! &amp; ","</f>
        <v>#REF!</v>
      </c>
      <c r="I493" s="40"/>
      <c r="J493" s="40"/>
      <c r="K493" s="40"/>
      <c r="L493" s="40"/>
      <c r="M493" s="40"/>
    </row>
    <row r="494" spans="1:13" ht="11.25" customHeight="1">
      <c r="A494" s="133" t="e">
        <f>"HTP.P('&lt;" &amp;#REF! &amp; "&gt;' || " &amp; IF(MID(#REF!,1,4)="STUB","NULL","REC." &amp;#REF!) &amp; " || '&lt;/" &amp;#REF! &amp; "&gt;');"</f>
        <v>#REF!</v>
      </c>
      <c r="C494" s="133" t="e">
        <f>"DECODE(C_T." &amp;#REF! &amp; ", 0, NULL, C_T." &amp;#REF! &amp; ") AS " &amp;#REF! &amp; ","</f>
        <v>#REF!</v>
      </c>
      <c r="I494" s="40"/>
      <c r="J494" s="40"/>
      <c r="K494" s="40"/>
      <c r="L494" s="40"/>
      <c r="M494" s="40"/>
    </row>
    <row r="495" spans="1:13" ht="11.25" customHeight="1">
      <c r="A495" s="133" t="e">
        <f>"HTP.P('&lt;" &amp;#REF! &amp; "&gt;' || " &amp; IF(MID(#REF!,1,4)="STUB","NULL","REC." &amp;#REF!) &amp; " || '&lt;/" &amp;#REF! &amp; "&gt;');"</f>
        <v>#REF!</v>
      </c>
      <c r="C495" s="133" t="e">
        <f>"DECODE(C_T." &amp;#REF! &amp; ", 0, NULL, C_T." &amp;#REF! &amp; ") AS " &amp;#REF! &amp; ","</f>
        <v>#REF!</v>
      </c>
      <c r="I495" s="40"/>
      <c r="J495" s="40"/>
      <c r="K495" s="40"/>
      <c r="L495" s="40"/>
      <c r="M495" s="40"/>
    </row>
    <row r="496" spans="1:13" ht="11.25" customHeight="1">
      <c r="A496" s="133" t="e">
        <f>"HTP.P('&lt;" &amp;#REF! &amp; "&gt;' || " &amp; IF(MID(#REF!,1,4)="STUB","NULL","REC." &amp;#REF!) &amp; " || '&lt;/" &amp;#REF! &amp; "&gt;');"</f>
        <v>#REF!</v>
      </c>
      <c r="C496" s="133" t="e">
        <f>"DECODE(C_T." &amp;#REF! &amp; ", 0, NULL, C_T." &amp;#REF! &amp; ") AS " &amp;#REF! &amp; ","</f>
        <v>#REF!</v>
      </c>
      <c r="I496" s="40"/>
      <c r="J496" s="40"/>
      <c r="K496" s="40"/>
      <c r="L496" s="40"/>
      <c r="M496" s="40"/>
    </row>
    <row r="497" spans="1:13" ht="11.25" customHeight="1">
      <c r="A497" s="133" t="e">
        <f>"HTP.P('&lt;" &amp;#REF! &amp; "&gt;' || " &amp; IF(MID(#REF!,1,4)="STUB","NULL","REC." &amp;#REF!) &amp; " || '&lt;/" &amp;#REF! &amp; "&gt;');"</f>
        <v>#REF!</v>
      </c>
      <c r="C497" s="133" t="e">
        <f>"DECODE(C_T." &amp;#REF! &amp; ", 0, NULL, C_T." &amp;#REF! &amp; ") AS " &amp;#REF! &amp; ","</f>
        <v>#REF!</v>
      </c>
      <c r="I497" s="40"/>
      <c r="J497" s="40"/>
      <c r="K497" s="40"/>
      <c r="L497" s="40"/>
      <c r="M497" s="40"/>
    </row>
    <row r="498" spans="1:13" ht="11.25" customHeight="1">
      <c r="A498" s="133" t="e">
        <f>"HTP.P('&lt;" &amp;#REF! &amp; "&gt;' || " &amp; IF(MID(#REF!,1,4)="STUB","NULL","REC." &amp;#REF!) &amp; " || '&lt;/" &amp;#REF! &amp; "&gt;');"</f>
        <v>#REF!</v>
      </c>
      <c r="C498" s="133" t="e">
        <f>"DECODE(C_T." &amp;#REF! &amp; ", 0, NULL, C_T." &amp;#REF! &amp; ") AS " &amp;#REF! &amp; ","</f>
        <v>#REF!</v>
      </c>
      <c r="I498" s="40"/>
      <c r="J498" s="40"/>
      <c r="K498" s="40"/>
      <c r="L498" s="40"/>
      <c r="M498" s="40"/>
    </row>
    <row r="499" spans="1:13" ht="11.25" customHeight="1">
      <c r="A499" s="133" t="e">
        <f>"HTP.P('&lt;" &amp;#REF! &amp; "&gt;' || " &amp; IF(MID(#REF!,1,4)="STUB","NULL","REC." &amp;#REF!) &amp; " || '&lt;/" &amp;#REF! &amp; "&gt;');"</f>
        <v>#REF!</v>
      </c>
      <c r="C499" s="133" t="e">
        <f>"DECODE(C_T." &amp;#REF! &amp; ", 0, NULL, C_T." &amp;#REF! &amp; ") AS " &amp;#REF! &amp; ","</f>
        <v>#REF!</v>
      </c>
      <c r="I499" s="40"/>
      <c r="J499" s="40"/>
      <c r="K499" s="40"/>
      <c r="L499" s="40"/>
      <c r="M499" s="40"/>
    </row>
    <row r="500" spans="1:13" ht="11.25" customHeight="1">
      <c r="A500" s="133" t="e">
        <f>"HTP.P('&lt;" &amp;#REF! &amp; "&gt;' || " &amp; IF(MID(#REF!,1,4)="STUB","NULL","REC." &amp;#REF!) &amp; " || '&lt;/" &amp;#REF! &amp; "&gt;');"</f>
        <v>#REF!</v>
      </c>
      <c r="C500" s="133" t="e">
        <f>"DECODE(C_T." &amp;#REF! &amp; ", 0, NULL, C_T." &amp;#REF! &amp; ") AS " &amp;#REF! &amp; ","</f>
        <v>#REF!</v>
      </c>
      <c r="I500" s="40"/>
      <c r="J500" s="40"/>
      <c r="K500" s="40"/>
      <c r="L500" s="40"/>
      <c r="M500" s="40"/>
    </row>
    <row r="501" spans="1:13" ht="11.25" customHeight="1">
      <c r="A501" s="133" t="e">
        <f>"HTP.P('&lt;" &amp;#REF! &amp; "&gt;' || " &amp; IF(MID(#REF!,1,4)="STUB","NULL","REC." &amp;#REF!) &amp; " || '&lt;/" &amp;#REF! &amp; "&gt;');"</f>
        <v>#REF!</v>
      </c>
      <c r="C501" s="133" t="e">
        <f>"DECODE(C_T." &amp;#REF! &amp; ", 0, NULL, C_T." &amp;#REF! &amp; ") AS " &amp;#REF! &amp; ","</f>
        <v>#REF!</v>
      </c>
      <c r="I501" s="40"/>
      <c r="J501" s="40"/>
      <c r="K501" s="40"/>
      <c r="L501" s="40"/>
      <c r="M501" s="40"/>
    </row>
    <row r="502" spans="1:13" ht="11.25" customHeight="1">
      <c r="A502" s="133" t="e">
        <f>"HTP.P('&lt;" &amp;#REF! &amp; "&gt;' || " &amp; IF(MID(#REF!,1,4)="STUB","NULL","REC." &amp;#REF!) &amp; " || '&lt;/" &amp;#REF! &amp; "&gt;');"</f>
        <v>#REF!</v>
      </c>
      <c r="C502" s="133" t="e">
        <f>"DECODE(C_T." &amp;#REF! &amp; ", 0, NULL, C_T." &amp;#REF! &amp; ") AS " &amp;#REF! &amp; ","</f>
        <v>#REF!</v>
      </c>
      <c r="I502" s="40"/>
      <c r="J502" s="40"/>
      <c r="K502" s="40"/>
      <c r="L502" s="40"/>
      <c r="M502" s="40"/>
    </row>
    <row r="503" spans="1:13" ht="11.25" customHeight="1">
      <c r="A503" s="133" t="e">
        <f>"HTP.P('&lt;" &amp;#REF! &amp; "&gt;' || " &amp; IF(MID(#REF!,1,4)="STUB","NULL","REC." &amp;#REF!) &amp; " || '&lt;/" &amp;#REF! &amp; "&gt;');"</f>
        <v>#REF!</v>
      </c>
      <c r="C503" s="133" t="e">
        <f>"DECODE(C_T." &amp;#REF! &amp; ", 0, NULL, C_T." &amp;#REF! &amp; ") AS " &amp;#REF! &amp; ","</f>
        <v>#REF!</v>
      </c>
      <c r="I503" s="40"/>
      <c r="J503" s="40"/>
      <c r="K503" s="40"/>
      <c r="L503" s="40"/>
      <c r="M503" s="40"/>
    </row>
    <row r="504" spans="1:13" ht="11.25" customHeight="1">
      <c r="A504" s="133" t="e">
        <f>"HTP.P('&lt;" &amp;#REF! &amp; "&gt;' || " &amp; IF(MID(#REF!,1,4)="STUB","NULL","REC." &amp;#REF!) &amp; " || '&lt;/" &amp;#REF! &amp; "&gt;');"</f>
        <v>#REF!</v>
      </c>
      <c r="C504" s="133" t="e">
        <f>"DECODE(C_T." &amp;#REF! &amp; ", 0, NULL, C_T." &amp;#REF! &amp; ") AS " &amp;#REF! &amp; ","</f>
        <v>#REF!</v>
      </c>
      <c r="I504" s="40"/>
      <c r="J504" s="40"/>
      <c r="K504" s="40"/>
      <c r="L504" s="40"/>
      <c r="M504" s="40"/>
    </row>
    <row r="505" spans="1:13" ht="11.25" customHeight="1">
      <c r="A505" s="133" t="e">
        <f>"HTP.P('&lt;" &amp;#REF! &amp; "&gt;' || " &amp; IF(MID(#REF!,1,4)="STUB","NULL","REC." &amp;#REF!) &amp; " || '&lt;/" &amp;#REF! &amp; "&gt;');"</f>
        <v>#REF!</v>
      </c>
      <c r="C505" s="133" t="e">
        <f>"DECODE(C_T." &amp;#REF! &amp; ", 0, NULL, C_T." &amp;#REF! &amp; ") AS " &amp;#REF! &amp; ","</f>
        <v>#REF!</v>
      </c>
      <c r="I505" s="40"/>
      <c r="J505" s="40"/>
      <c r="K505" s="40"/>
      <c r="L505" s="40"/>
      <c r="M505" s="40"/>
    </row>
    <row r="506" spans="1:13" ht="11.25" customHeight="1">
      <c r="A506" s="133" t="e">
        <f>"HTP.P('&lt;" &amp;#REF! &amp; "&gt;' || " &amp; IF(MID(#REF!,1,4)="STUB","NULL","REC." &amp;#REF!) &amp; " || '&lt;/" &amp;#REF! &amp; "&gt;');"</f>
        <v>#REF!</v>
      </c>
      <c r="C506" s="133" t="e">
        <f>"DECODE(C_T." &amp;#REF! &amp; ", 0, NULL, C_T." &amp;#REF! &amp; ") AS " &amp;#REF! &amp; ","</f>
        <v>#REF!</v>
      </c>
      <c r="I506" s="40"/>
      <c r="J506" s="40"/>
      <c r="K506" s="40"/>
      <c r="L506" s="40"/>
      <c r="M506" s="40"/>
    </row>
    <row r="507" spans="1:13" ht="11.25" customHeight="1">
      <c r="A507" s="133" t="e">
        <f>"HTP.P('&lt;" &amp;#REF! &amp; "&gt;' || " &amp; IF(MID(#REF!,1,4)="STUB","NULL","REC." &amp;#REF!) &amp; " || '&lt;/" &amp;#REF! &amp; "&gt;');"</f>
        <v>#REF!</v>
      </c>
      <c r="C507" s="133" t="e">
        <f>"DECODE(C_T." &amp;#REF! &amp; ", 0, NULL, C_T." &amp;#REF! &amp; ") AS " &amp;#REF! &amp; ","</f>
        <v>#REF!</v>
      </c>
      <c r="I507" s="40"/>
      <c r="J507" s="40"/>
      <c r="K507" s="40"/>
      <c r="L507" s="40"/>
      <c r="M507" s="40"/>
    </row>
    <row r="508" spans="1:13" ht="11.25" customHeight="1">
      <c r="A508" s="133" t="e">
        <f>"HTP.P('&lt;" &amp;#REF! &amp; "&gt;' || " &amp; IF(MID(#REF!,1,4)="STUB","NULL","REC." &amp;#REF!) &amp; " || '&lt;/" &amp;#REF! &amp; "&gt;');"</f>
        <v>#REF!</v>
      </c>
      <c r="C508" s="133" t="e">
        <f>"DECODE(C_T." &amp;#REF! &amp; ", 0, NULL, C_T." &amp;#REF! &amp; ") AS " &amp;#REF! &amp; ","</f>
        <v>#REF!</v>
      </c>
      <c r="I508" s="40"/>
      <c r="J508" s="40"/>
      <c r="K508" s="40"/>
      <c r="L508" s="40"/>
      <c r="M508" s="40"/>
    </row>
    <row r="509" spans="1:13" ht="11.25" customHeight="1">
      <c r="A509" s="133" t="e">
        <f>"HTP.P('&lt;" &amp;#REF! &amp; "&gt;' || " &amp; IF(MID(#REF!,1,4)="STUB","NULL","REC." &amp;#REF!) &amp; " || '&lt;/" &amp;#REF! &amp; "&gt;');"</f>
        <v>#REF!</v>
      </c>
      <c r="C509" s="133" t="e">
        <f>"DECODE(C_T." &amp;#REF! &amp; ", 0, NULL, C_T." &amp;#REF! &amp; ") AS " &amp;#REF! &amp; ","</f>
        <v>#REF!</v>
      </c>
      <c r="I509" s="40"/>
      <c r="J509" s="40"/>
      <c r="K509" s="40"/>
      <c r="L509" s="40"/>
      <c r="M509" s="40"/>
    </row>
    <row r="510" spans="1:13" ht="11.25" customHeight="1">
      <c r="A510" s="133" t="e">
        <f>"HTP.P('&lt;" &amp;#REF! &amp; "&gt;' || " &amp; IF(MID(#REF!,1,4)="STUB","NULL","REC." &amp;#REF!) &amp; " || '&lt;/" &amp;#REF! &amp; "&gt;');"</f>
        <v>#REF!</v>
      </c>
      <c r="C510" s="133" t="e">
        <f>"DECODE(C_T." &amp;#REF! &amp; ", 0, NULL, C_T." &amp;#REF! &amp; ") AS " &amp;#REF! &amp; ","</f>
        <v>#REF!</v>
      </c>
      <c r="I510" s="40"/>
      <c r="J510" s="40"/>
      <c r="K510" s="40"/>
      <c r="L510" s="40"/>
      <c r="M510" s="40"/>
    </row>
    <row r="511" spans="1:13" ht="11.25" customHeight="1">
      <c r="A511" s="133" t="e">
        <f>"HTP.P('&lt;" &amp;#REF! &amp; "&gt;' || " &amp; IF(MID(#REF!,1,4)="STUB","NULL","REC." &amp;#REF!) &amp; " || '&lt;/" &amp;#REF! &amp; "&gt;');"</f>
        <v>#REF!</v>
      </c>
      <c r="C511" s="133" t="e">
        <f>"DECODE(C_T." &amp;#REF! &amp; ", 0, NULL, C_T." &amp;#REF! &amp; ") AS " &amp;#REF! &amp; ","</f>
        <v>#REF!</v>
      </c>
      <c r="I511" s="40"/>
      <c r="J511" s="40"/>
      <c r="K511" s="40"/>
      <c r="L511" s="40"/>
      <c r="M511" s="40"/>
    </row>
    <row r="512" spans="1:13" ht="11.25" customHeight="1">
      <c r="A512" s="133" t="e">
        <f>"HTP.P('&lt;" &amp;#REF! &amp; "&gt;' || " &amp; IF(MID(#REF!,1,4)="STUB","NULL","REC." &amp;#REF!) &amp; " || '&lt;/" &amp;#REF! &amp; "&gt;');"</f>
        <v>#REF!</v>
      </c>
      <c r="C512" s="133" t="e">
        <f>"DECODE(C_T." &amp;#REF! &amp; ", 0, NULL, C_T." &amp;#REF! &amp; ") AS " &amp;#REF! &amp; ","</f>
        <v>#REF!</v>
      </c>
      <c r="I512" s="40"/>
      <c r="J512" s="40"/>
      <c r="K512" s="40"/>
      <c r="L512" s="40"/>
      <c r="M512" s="40"/>
    </row>
    <row r="513" spans="1:13" ht="11.25" customHeight="1">
      <c r="A513" s="133" t="e">
        <f>"HTP.P('&lt;" &amp;#REF! &amp; "&gt;' || " &amp; IF(MID(#REF!,1,4)="STUB","NULL","REC." &amp;#REF!) &amp; " || '&lt;/" &amp;#REF! &amp; "&gt;');"</f>
        <v>#REF!</v>
      </c>
      <c r="C513" s="133" t="e">
        <f>"DECODE(C_T." &amp;#REF! &amp; ", 0, NULL, C_T." &amp;#REF! &amp; ") AS " &amp;#REF! &amp; ","</f>
        <v>#REF!</v>
      </c>
      <c r="I513" s="40"/>
      <c r="J513" s="40"/>
      <c r="K513" s="40"/>
      <c r="L513" s="40"/>
      <c r="M513" s="40"/>
    </row>
    <row r="514" spans="1:13" ht="11.25" customHeight="1">
      <c r="A514" s="133" t="e">
        <f>"HTP.P('&lt;" &amp;#REF! &amp; "&gt;' || " &amp; IF(MID(#REF!,1,4)="STUB","NULL","REC." &amp;#REF!) &amp; " || '&lt;/" &amp;#REF! &amp; "&gt;');"</f>
        <v>#REF!</v>
      </c>
      <c r="C514" s="133" t="e">
        <f>"DECODE(C_T." &amp;#REF! &amp; ", 0, NULL, C_T." &amp;#REF! &amp; ") AS " &amp;#REF! &amp; ","</f>
        <v>#REF!</v>
      </c>
      <c r="I514" s="40"/>
      <c r="J514" s="40"/>
      <c r="K514" s="40"/>
      <c r="L514" s="40"/>
      <c r="M514" s="40"/>
    </row>
    <row r="515" spans="1:13" ht="11.25" customHeight="1">
      <c r="A515" s="133" t="e">
        <f>"HTP.P('&lt;" &amp;#REF! &amp; "&gt;' || " &amp; IF(MID(#REF!,1,4)="STUB","NULL","REC." &amp;#REF!) &amp; " || '&lt;/" &amp;#REF! &amp; "&gt;');"</f>
        <v>#REF!</v>
      </c>
      <c r="C515" s="133" t="e">
        <f>"DECODE(C_T." &amp;#REF! &amp; ", 0, NULL, C_T." &amp;#REF! &amp; ") AS " &amp;#REF! &amp; ","</f>
        <v>#REF!</v>
      </c>
      <c r="I515" s="40"/>
      <c r="J515" s="40"/>
      <c r="K515" s="40"/>
      <c r="L515" s="40"/>
      <c r="M515" s="40"/>
    </row>
    <row r="516" spans="1:13" ht="11.25" customHeight="1">
      <c r="A516" s="133" t="e">
        <f>"HTP.P('&lt;" &amp;#REF! &amp; "&gt;' || " &amp; IF(MID(#REF!,1,4)="STUB","NULL","REC." &amp;#REF!) &amp; " || '&lt;/" &amp;#REF! &amp; "&gt;');"</f>
        <v>#REF!</v>
      </c>
      <c r="C516" s="133" t="e">
        <f>"DECODE(C_T." &amp;#REF! &amp; ", 0, NULL, C_T." &amp;#REF! &amp; ") AS " &amp;#REF! &amp; ","</f>
        <v>#REF!</v>
      </c>
      <c r="I516" s="40"/>
      <c r="J516" s="40"/>
      <c r="K516" s="40"/>
      <c r="L516" s="40"/>
      <c r="M516" s="40"/>
    </row>
    <row r="517" spans="1:13" ht="11.25" customHeight="1">
      <c r="A517" s="133" t="e">
        <f>"HTP.P('&lt;" &amp;#REF! &amp; "&gt;' || " &amp; IF(MID(#REF!,1,4)="STUB","NULL","REC." &amp;#REF!) &amp; " || '&lt;/" &amp;#REF! &amp; "&gt;');"</f>
        <v>#REF!</v>
      </c>
      <c r="C517" s="133" t="e">
        <f>"DECODE(C_T." &amp;#REF! &amp; ", 0, NULL, C_T." &amp;#REF! &amp; ") AS " &amp;#REF! &amp; ","</f>
        <v>#REF!</v>
      </c>
      <c r="I517" s="40"/>
      <c r="J517" s="40"/>
      <c r="K517" s="40"/>
      <c r="L517" s="40"/>
      <c r="M517" s="40"/>
    </row>
    <row r="518" spans="1:13" ht="11.25" customHeight="1">
      <c r="A518" s="133" t="e">
        <f>"HTP.P('&lt;" &amp;#REF! &amp; "&gt;' || " &amp; IF(MID(#REF!,1,4)="STUB","NULL","REC." &amp;#REF!) &amp; " || '&lt;/" &amp;#REF! &amp; "&gt;');"</f>
        <v>#REF!</v>
      </c>
      <c r="C518" s="133" t="e">
        <f>"DECODE(C_T." &amp;#REF! &amp; ", 0, NULL, C_T." &amp;#REF! &amp; ") AS " &amp;#REF! &amp; ","</f>
        <v>#REF!</v>
      </c>
      <c r="I518" s="40"/>
      <c r="J518" s="40"/>
      <c r="K518" s="40"/>
      <c r="L518" s="40"/>
      <c r="M518" s="40"/>
    </row>
    <row r="519" spans="1:13" ht="11.25" customHeight="1">
      <c r="A519" s="133" t="e">
        <f>"HTP.P('&lt;" &amp;#REF! &amp; "&gt;' || " &amp; IF(MID(#REF!,1,4)="STUB","NULL","REC." &amp;#REF!) &amp; " || '&lt;/" &amp;#REF! &amp; "&gt;');"</f>
        <v>#REF!</v>
      </c>
      <c r="C519" s="133" t="e">
        <f>"DECODE(C_T." &amp;#REF! &amp; ", 0, NULL, C_T." &amp;#REF! &amp; ") AS " &amp;#REF! &amp; ","</f>
        <v>#REF!</v>
      </c>
      <c r="I519" s="40"/>
      <c r="J519" s="40"/>
      <c r="K519" s="40"/>
      <c r="L519" s="40"/>
      <c r="M519" s="40"/>
    </row>
    <row r="520" spans="1:13" ht="11.25" customHeight="1">
      <c r="A520" s="133" t="e">
        <f>"HTP.P('&lt;" &amp;#REF! &amp; "&gt;' || " &amp; IF(MID(#REF!,1,4)="STUB","NULL","REC." &amp;#REF!) &amp; " || '&lt;/" &amp;#REF! &amp; "&gt;');"</f>
        <v>#REF!</v>
      </c>
      <c r="C520" s="133" t="e">
        <f>"DECODE(C_T." &amp;#REF! &amp; ", 0, NULL, C_T." &amp;#REF! &amp; ") AS " &amp;#REF! &amp; ","</f>
        <v>#REF!</v>
      </c>
      <c r="I520" s="40"/>
      <c r="J520" s="40"/>
      <c r="K520" s="40"/>
      <c r="L520" s="40"/>
      <c r="M520" s="40"/>
    </row>
    <row r="521" spans="1:13" ht="11.25" customHeight="1">
      <c r="A521" s="133" t="e">
        <f>"HTP.P('&lt;" &amp;#REF! &amp; "&gt;' || " &amp; IF(MID(#REF!,1,4)="STUB","NULL","REC." &amp;#REF!) &amp; " || '&lt;/" &amp;#REF! &amp; "&gt;');"</f>
        <v>#REF!</v>
      </c>
      <c r="C521" s="133" t="e">
        <f>"DECODE(C_T." &amp;#REF! &amp; ", 0, NULL, C_T." &amp;#REF! &amp; ") AS " &amp;#REF! &amp; ","</f>
        <v>#REF!</v>
      </c>
      <c r="I521" s="40"/>
      <c r="J521" s="40"/>
      <c r="K521" s="40"/>
      <c r="L521" s="40"/>
      <c r="M521" s="40"/>
    </row>
    <row r="522" spans="1:13" ht="11.25" customHeight="1">
      <c r="A522" s="133" t="e">
        <f>"HTP.P('&lt;" &amp;#REF! &amp; "&gt;' || " &amp; IF(MID(#REF!,1,4)="STUB","NULL","REC." &amp;#REF!) &amp; " || '&lt;/" &amp;#REF! &amp; "&gt;');"</f>
        <v>#REF!</v>
      </c>
      <c r="C522" s="133" t="e">
        <f>"DECODE(C_T." &amp;#REF! &amp; ", 0, NULL, C_T." &amp;#REF! &amp; ") AS " &amp;#REF! &amp; ","</f>
        <v>#REF!</v>
      </c>
      <c r="I522" s="40"/>
      <c r="J522" s="40"/>
      <c r="K522" s="40"/>
      <c r="L522" s="40"/>
      <c r="M522" s="40"/>
    </row>
    <row r="523" spans="1:13" ht="11.25" customHeight="1">
      <c r="A523" s="133" t="e">
        <f>"HTP.P('&lt;" &amp;#REF! &amp; "&gt;' || " &amp; IF(MID(#REF!,1,4)="STUB","NULL","REC." &amp;#REF!) &amp; " || '&lt;/" &amp;#REF! &amp; "&gt;');"</f>
        <v>#REF!</v>
      </c>
      <c r="C523" s="133" t="e">
        <f>"DECODE(C_T." &amp;#REF! &amp; ", 0, NULL, C_T." &amp;#REF! &amp; ") AS " &amp;#REF! &amp; ","</f>
        <v>#REF!</v>
      </c>
      <c r="I523" s="40"/>
      <c r="J523" s="40"/>
      <c r="K523" s="40"/>
      <c r="L523" s="40"/>
      <c r="M523" s="40"/>
    </row>
    <row r="524" spans="1:13" ht="11.25" customHeight="1">
      <c r="A524" s="133" t="e">
        <f>"HTP.P('&lt;" &amp;#REF! &amp; "&gt;' || " &amp; IF(MID(#REF!,1,4)="STUB","NULL","REC." &amp;#REF!) &amp; " || '&lt;/" &amp;#REF! &amp; "&gt;');"</f>
        <v>#REF!</v>
      </c>
      <c r="C524" s="133" t="e">
        <f>"DECODE(C_T." &amp;#REF! &amp; ", 0, NULL, C_T." &amp;#REF! &amp; ") AS " &amp;#REF! &amp; ","</f>
        <v>#REF!</v>
      </c>
      <c r="I524" s="40"/>
      <c r="J524" s="40"/>
      <c r="K524" s="40"/>
      <c r="L524" s="40"/>
      <c r="M524" s="40"/>
    </row>
    <row r="525" spans="1:13" ht="11.25" customHeight="1">
      <c r="A525" s="133" t="e">
        <f>"HTP.P('&lt;" &amp;#REF! &amp; "&gt;' || " &amp; IF(MID(#REF!,1,4)="STUB","NULL","REC." &amp;#REF!) &amp; " || '&lt;/" &amp;#REF! &amp; "&gt;');"</f>
        <v>#REF!</v>
      </c>
      <c r="C525" s="133" t="e">
        <f>"DECODE(C_T." &amp;#REF! &amp; ", 0, NULL, C_T." &amp;#REF! &amp; ") AS " &amp;#REF! &amp; ","</f>
        <v>#REF!</v>
      </c>
      <c r="I525" s="40"/>
      <c r="J525" s="40"/>
      <c r="K525" s="40"/>
      <c r="L525" s="40"/>
      <c r="M525" s="40"/>
    </row>
    <row r="526" spans="1:13" ht="11.25" customHeight="1">
      <c r="A526" s="133" t="e">
        <f>"HTP.P('&lt;" &amp;#REF! &amp; "&gt;' || " &amp; IF(MID(#REF!,1,4)="STUB","NULL","REC." &amp;#REF!) &amp; " || '&lt;/" &amp;#REF! &amp; "&gt;');"</f>
        <v>#REF!</v>
      </c>
      <c r="C526" s="133" t="e">
        <f>"DECODE(C_T." &amp;#REF! &amp; ", 0, NULL, C_T." &amp;#REF! &amp; ") AS " &amp;#REF! &amp; ","</f>
        <v>#REF!</v>
      </c>
      <c r="I526" s="40"/>
      <c r="J526" s="40"/>
      <c r="K526" s="40"/>
      <c r="L526" s="40"/>
      <c r="M526" s="40"/>
    </row>
    <row r="527" spans="1:13" ht="11.25" customHeight="1">
      <c r="A527" s="133" t="e">
        <f>"HTP.P('&lt;" &amp;#REF! &amp; "&gt;' || " &amp; IF(MID(#REF!,1,4)="STUB","NULL","REC." &amp;#REF!) &amp; " || '&lt;/" &amp;#REF! &amp; "&gt;');"</f>
        <v>#REF!</v>
      </c>
      <c r="C527" s="133" t="e">
        <f>"DECODE(C_T." &amp;#REF! &amp; ", 0, NULL, C_T." &amp;#REF! &amp; ") AS " &amp;#REF! &amp; ","</f>
        <v>#REF!</v>
      </c>
      <c r="I527" s="40"/>
      <c r="J527" s="40"/>
      <c r="K527" s="40"/>
      <c r="L527" s="40"/>
      <c r="M527" s="40"/>
    </row>
    <row r="528" spans="1:13" ht="11.25" customHeight="1">
      <c r="A528" s="133" t="e">
        <f>"HTP.P('&lt;" &amp;#REF! &amp; "&gt;' || " &amp; IF(MID(#REF!,1,4)="STUB","NULL","REC." &amp;#REF!) &amp; " || '&lt;/" &amp;#REF! &amp; "&gt;');"</f>
        <v>#REF!</v>
      </c>
      <c r="C528" s="133" t="e">
        <f>"DECODE(C_T." &amp;#REF! &amp; ", 0, NULL, C_T." &amp;#REF! &amp; ") AS " &amp;#REF! &amp; ","</f>
        <v>#REF!</v>
      </c>
      <c r="I528" s="40"/>
      <c r="J528" s="40"/>
      <c r="K528" s="40"/>
      <c r="L528" s="40"/>
      <c r="M528" s="40"/>
    </row>
    <row r="529" spans="1:13" ht="11.25" customHeight="1">
      <c r="A529" s="133" t="e">
        <f>"HTP.P('&lt;" &amp;#REF! &amp; "&gt;' || " &amp; IF(MID(#REF!,1,4)="STUB","NULL","REC." &amp;#REF!) &amp; " || '&lt;/" &amp;#REF! &amp; "&gt;');"</f>
        <v>#REF!</v>
      </c>
      <c r="C529" s="133" t="e">
        <f>"DECODE(C_T." &amp;#REF! &amp; ", 0, NULL, C_T." &amp;#REF! &amp; ") AS " &amp;#REF! &amp; ","</f>
        <v>#REF!</v>
      </c>
      <c r="I529" s="40"/>
      <c r="J529" s="40"/>
      <c r="K529" s="40"/>
      <c r="L529" s="40"/>
      <c r="M529" s="40"/>
    </row>
    <row r="530" spans="1:13" ht="11.25" customHeight="1">
      <c r="A530" s="133" t="e">
        <f>"HTP.P('&lt;" &amp;#REF! &amp; "&gt;' || " &amp; IF(MID(#REF!,1,4)="STUB","NULL","REC." &amp;#REF!) &amp; " || '&lt;/" &amp;#REF! &amp; "&gt;');"</f>
        <v>#REF!</v>
      </c>
      <c r="C530" s="133" t="e">
        <f>"DECODE(C_T." &amp;#REF! &amp; ", 0, NULL, C_T." &amp;#REF! &amp; ") AS " &amp;#REF! &amp; ","</f>
        <v>#REF!</v>
      </c>
      <c r="I530" s="40"/>
      <c r="J530" s="40"/>
      <c r="K530" s="40"/>
      <c r="L530" s="40"/>
      <c r="M530" s="40"/>
    </row>
    <row r="531" spans="1:13" ht="11.25" customHeight="1">
      <c r="A531" s="133" t="e">
        <f>"HTP.P('&lt;" &amp;#REF! &amp; "&gt;' || " &amp; IF(MID(#REF!,1,4)="STUB","NULL","REC." &amp;#REF!) &amp; " || '&lt;/" &amp;#REF! &amp; "&gt;');"</f>
        <v>#REF!</v>
      </c>
      <c r="C531" s="133" t="e">
        <f>"DECODE(C_T." &amp;#REF! &amp; ", 0, NULL, C_T." &amp;#REF! &amp; ") AS " &amp;#REF! &amp; ","</f>
        <v>#REF!</v>
      </c>
      <c r="I531" s="40"/>
      <c r="J531" s="40"/>
      <c r="K531" s="40"/>
      <c r="L531" s="40"/>
      <c r="M531" s="40"/>
    </row>
    <row r="532" spans="1:13" ht="11.25" customHeight="1">
      <c r="A532" s="133" t="e">
        <f>"HTP.P('&lt;" &amp;#REF! &amp; "&gt;' || " &amp; IF(MID(#REF!,1,4)="STUB","NULL","REC." &amp;#REF!) &amp; " || '&lt;/" &amp;#REF! &amp; "&gt;');"</f>
        <v>#REF!</v>
      </c>
      <c r="C532" s="133" t="e">
        <f>"DECODE(C_T." &amp;#REF! &amp; ", 0, NULL, C_T." &amp;#REF! &amp; ") AS " &amp;#REF! &amp; ","</f>
        <v>#REF!</v>
      </c>
      <c r="I532" s="40"/>
      <c r="J532" s="40"/>
      <c r="K532" s="40"/>
      <c r="L532" s="40"/>
      <c r="M532" s="40"/>
    </row>
    <row r="533" spans="1:13" ht="11.25" customHeight="1">
      <c r="A533" s="133" t="e">
        <f>"HTP.P('&lt;" &amp;#REF! &amp; "&gt;' || " &amp; IF(MID(#REF!,1,4)="STUB","NULL","REC." &amp;#REF!) &amp; " || '&lt;/" &amp;#REF! &amp; "&gt;');"</f>
        <v>#REF!</v>
      </c>
      <c r="C533" s="133" t="e">
        <f>"DECODE(C_T." &amp;#REF! &amp; ", 0, NULL, C_T." &amp;#REF! &amp; ") AS " &amp;#REF! &amp; ","</f>
        <v>#REF!</v>
      </c>
      <c r="I533" s="40"/>
      <c r="J533" s="40"/>
      <c r="K533" s="40"/>
      <c r="L533" s="40"/>
      <c r="M533" s="40"/>
    </row>
    <row r="534" spans="1:13" ht="11.25" customHeight="1">
      <c r="A534" s="133" t="e">
        <f>"HTP.P('&lt;" &amp;#REF! &amp; "&gt;' || " &amp; IF(MID(#REF!,1,4)="STUB","NULL","REC." &amp;#REF!) &amp; " || '&lt;/" &amp;#REF! &amp; "&gt;');"</f>
        <v>#REF!</v>
      </c>
      <c r="C534" s="133" t="e">
        <f>"DECODE(C_T." &amp;#REF! &amp; ", 0, NULL, C_T." &amp;#REF! &amp; ") AS " &amp;#REF! &amp; ","</f>
        <v>#REF!</v>
      </c>
      <c r="I534" s="40"/>
      <c r="J534" s="40"/>
      <c r="K534" s="40"/>
      <c r="L534" s="40"/>
      <c r="M534" s="40"/>
    </row>
    <row r="535" spans="1:13" ht="11.25" customHeight="1">
      <c r="A535" s="133" t="e">
        <f>"HTP.P('&lt;" &amp;#REF! &amp; "&gt;' || " &amp; IF(MID(#REF!,1,4)="STUB","NULL","REC." &amp;#REF!) &amp; " || '&lt;/" &amp;#REF! &amp; "&gt;');"</f>
        <v>#REF!</v>
      </c>
      <c r="C535" s="133" t="e">
        <f>"DECODE(C_T." &amp;#REF! &amp; ", 0, NULL, C_T." &amp;#REF! &amp; ") AS " &amp;#REF! &amp; ","</f>
        <v>#REF!</v>
      </c>
      <c r="I535" s="40"/>
      <c r="J535" s="40"/>
      <c r="K535" s="40"/>
      <c r="L535" s="40"/>
      <c r="M535" s="40"/>
    </row>
    <row r="536" spans="1:13" ht="11.25" customHeight="1">
      <c r="A536" s="133" t="e">
        <f>"HTP.P('&lt;" &amp;#REF! &amp; "&gt;' || " &amp; IF(MID(#REF!,1,4)="STUB","NULL","REC." &amp;#REF!) &amp; " || '&lt;/" &amp;#REF! &amp; "&gt;');"</f>
        <v>#REF!</v>
      </c>
      <c r="C536" s="133" t="e">
        <f>"DECODE(C_T." &amp;#REF! &amp; ", 0, NULL, C_T." &amp;#REF! &amp; ") AS " &amp;#REF! &amp; ","</f>
        <v>#REF!</v>
      </c>
      <c r="I536" s="40"/>
      <c r="J536" s="40"/>
      <c r="K536" s="40"/>
      <c r="L536" s="40"/>
      <c r="M536" s="40"/>
    </row>
    <row r="537" spans="1:13" ht="11.25" customHeight="1">
      <c r="A537" s="133" t="e">
        <f>"HTP.P('&lt;" &amp;#REF! &amp; "&gt;' || " &amp; IF(MID(#REF!,1,4)="STUB","NULL","REC." &amp;#REF!) &amp; " || '&lt;/" &amp;#REF! &amp; "&gt;');"</f>
        <v>#REF!</v>
      </c>
      <c r="C537" s="133" t="e">
        <f>"DECODE(C_T." &amp;#REF! &amp; ", 0, NULL, C_T." &amp;#REF! &amp; ") AS " &amp;#REF! &amp; ","</f>
        <v>#REF!</v>
      </c>
      <c r="I537" s="40"/>
      <c r="J537" s="40"/>
      <c r="K537" s="40"/>
      <c r="L537" s="40"/>
      <c r="M537" s="40"/>
    </row>
    <row r="538" spans="1:13" ht="11.25" customHeight="1">
      <c r="A538" s="133" t="e">
        <f>"HTP.P('&lt;" &amp;#REF! &amp; "&gt;' || " &amp; IF(MID(#REF!,1,4)="STUB","NULL","REC." &amp;#REF!) &amp; " || '&lt;/" &amp;#REF! &amp; "&gt;');"</f>
        <v>#REF!</v>
      </c>
      <c r="C538" s="133" t="e">
        <f>"DECODE(C_T." &amp;#REF! &amp; ", 0, NULL, C_T." &amp;#REF! &amp; ") AS " &amp;#REF! &amp; ","</f>
        <v>#REF!</v>
      </c>
      <c r="I538" s="40"/>
      <c r="J538" s="40"/>
      <c r="K538" s="40"/>
      <c r="L538" s="40"/>
      <c r="M538" s="40"/>
    </row>
    <row r="539" spans="1:13" ht="11.25" customHeight="1">
      <c r="A539" s="133" t="e">
        <f>"HTP.P('&lt;" &amp;#REF! &amp; "&gt;' || " &amp; IF(MID(#REF!,1,4)="STUB","NULL","REC." &amp;#REF!) &amp; " || '&lt;/" &amp;#REF! &amp; "&gt;');"</f>
        <v>#REF!</v>
      </c>
      <c r="C539" s="133" t="e">
        <f>"DECODE(C_T." &amp;#REF! &amp; ", 0, NULL, C_T." &amp;#REF! &amp; ") AS " &amp;#REF! &amp; ","</f>
        <v>#REF!</v>
      </c>
      <c r="I539" s="40"/>
      <c r="J539" s="40"/>
      <c r="K539" s="40"/>
      <c r="L539" s="40"/>
      <c r="M539" s="40"/>
    </row>
    <row r="540" spans="1:13" ht="11.25" customHeight="1">
      <c r="A540" s="133" t="e">
        <f>"HTP.P('&lt;" &amp;#REF! &amp; "&gt;' || " &amp; IF(MID(#REF!,1,4)="STUB","NULL","REC." &amp;#REF!) &amp; " || '&lt;/" &amp;#REF! &amp; "&gt;');"</f>
        <v>#REF!</v>
      </c>
      <c r="C540" s="133" t="e">
        <f>"DECODE(C_T." &amp;#REF! &amp; ", 0, NULL, C_T." &amp;#REF! &amp; ") AS " &amp;#REF! &amp; ","</f>
        <v>#REF!</v>
      </c>
      <c r="I540" s="40"/>
      <c r="J540" s="40"/>
      <c r="K540" s="40"/>
      <c r="L540" s="40"/>
      <c r="M540" s="40"/>
    </row>
    <row r="541" spans="1:13" ht="11.25" customHeight="1">
      <c r="A541" s="133" t="e">
        <f>"HTP.P('&lt;" &amp;#REF! &amp; "&gt;' || " &amp; IF(MID(#REF!,1,4)="STUB","NULL","REC." &amp;#REF!) &amp; " || '&lt;/" &amp;#REF! &amp; "&gt;');"</f>
        <v>#REF!</v>
      </c>
      <c r="C541" s="133" t="e">
        <f>"DECODE(C_T." &amp;#REF! &amp; ", 0, NULL, C_T." &amp;#REF! &amp; ") AS " &amp;#REF! &amp; ","</f>
        <v>#REF!</v>
      </c>
      <c r="I541" s="40"/>
      <c r="J541" s="40"/>
      <c r="K541" s="40"/>
      <c r="L541" s="40"/>
      <c r="M541" s="40"/>
    </row>
    <row r="542" spans="1:13" ht="11.25" customHeight="1">
      <c r="A542" s="133" t="e">
        <f>"HTP.P('&lt;" &amp;#REF! &amp; "&gt;' || " &amp; IF(MID(#REF!,1,4)="STUB","NULL","REC." &amp;#REF!) &amp; " || '&lt;/" &amp;#REF! &amp; "&gt;');"</f>
        <v>#REF!</v>
      </c>
      <c r="C542" s="133" t="e">
        <f>"DECODE(C_T." &amp;#REF! &amp; ", 0, NULL, C_T." &amp;#REF! &amp; ") AS " &amp;#REF! &amp; ","</f>
        <v>#REF!</v>
      </c>
      <c r="I542" s="40"/>
      <c r="J542" s="40"/>
      <c r="K542" s="40"/>
      <c r="L542" s="40"/>
      <c r="M542" s="40"/>
    </row>
    <row r="543" spans="1:13" ht="11.25" customHeight="1">
      <c r="A543" s="133" t="e">
        <f>"HTP.P('&lt;" &amp;#REF! &amp; "&gt;' || " &amp; IF(MID(#REF!,1,4)="STUB","NULL","REC." &amp;#REF!) &amp; " || '&lt;/" &amp;#REF! &amp; "&gt;');"</f>
        <v>#REF!</v>
      </c>
      <c r="C543" s="133" t="e">
        <f>"DECODE(C_T." &amp;#REF! &amp; ", 0, NULL, C_T." &amp;#REF! &amp; ") AS " &amp;#REF! &amp; ","</f>
        <v>#REF!</v>
      </c>
      <c r="I543" s="40"/>
      <c r="J543" s="40"/>
      <c r="K543" s="40"/>
      <c r="L543" s="40"/>
      <c r="M543" s="40"/>
    </row>
    <row r="544" spans="1:13" ht="11.25" customHeight="1">
      <c r="A544" s="133" t="e">
        <f>"HTP.P('&lt;" &amp;#REF! &amp; "&gt;' || " &amp; IF(MID(#REF!,1,4)="STUB","NULL","REC." &amp;#REF!) &amp; " || '&lt;/" &amp;#REF! &amp; "&gt;');"</f>
        <v>#REF!</v>
      </c>
      <c r="C544" s="133" t="e">
        <f>"DECODE(C_T." &amp;#REF! &amp; ", 0, NULL, C_T." &amp;#REF! &amp; ") AS " &amp;#REF! &amp; ","</f>
        <v>#REF!</v>
      </c>
      <c r="I544" s="40"/>
      <c r="J544" s="40"/>
      <c r="K544" s="40"/>
      <c r="L544" s="40"/>
      <c r="M544" s="40"/>
    </row>
    <row r="545" spans="1:13" ht="11.25" customHeight="1">
      <c r="A545" s="133" t="e">
        <f>"HTP.P('&lt;" &amp;#REF! &amp; "&gt;' || " &amp; IF(MID(#REF!,1,4)="STUB","NULL","REC." &amp;#REF!) &amp; " || '&lt;/" &amp;#REF! &amp; "&gt;');"</f>
        <v>#REF!</v>
      </c>
      <c r="C545" s="133" t="e">
        <f>"DECODE(C_T." &amp;#REF! &amp; ", 0, NULL, C_T." &amp;#REF! &amp; ") AS " &amp;#REF! &amp; ","</f>
        <v>#REF!</v>
      </c>
      <c r="I545" s="40"/>
      <c r="J545" s="40"/>
      <c r="K545" s="40"/>
      <c r="L545" s="40"/>
      <c r="M545" s="40"/>
    </row>
    <row r="546" spans="1:13" ht="11.25" customHeight="1">
      <c r="A546" s="133" t="e">
        <f>"HTP.P('&lt;" &amp;#REF! &amp; "&gt;' || " &amp; IF(MID(#REF!,1,4)="STUB","NULL","REC." &amp;#REF!) &amp; " || '&lt;/" &amp;#REF! &amp; "&gt;');"</f>
        <v>#REF!</v>
      </c>
      <c r="C546" s="133" t="e">
        <f>"DECODE(C_T." &amp;#REF! &amp; ", 0, NULL, C_T." &amp;#REF! &amp; ") AS " &amp;#REF! &amp; ","</f>
        <v>#REF!</v>
      </c>
      <c r="I546" s="40"/>
      <c r="J546" s="40"/>
      <c r="K546" s="40"/>
      <c r="L546" s="40"/>
      <c r="M546" s="40"/>
    </row>
    <row r="547" spans="1:13" ht="11.25" customHeight="1">
      <c r="A547" s="133" t="e">
        <f>"HTP.P('&lt;" &amp;#REF! &amp; "&gt;' || " &amp; IF(MID(#REF!,1,4)="STUB","NULL","REC." &amp;#REF!) &amp; " || '&lt;/" &amp;#REF! &amp; "&gt;');"</f>
        <v>#REF!</v>
      </c>
      <c r="C547" s="133" t="e">
        <f>"DECODE(C_T." &amp;#REF! &amp; ", 0, NULL, C_T." &amp;#REF! &amp; ") AS " &amp;#REF! &amp; ","</f>
        <v>#REF!</v>
      </c>
      <c r="I547" s="40"/>
      <c r="J547" s="40"/>
      <c r="K547" s="40"/>
      <c r="L547" s="40"/>
      <c r="M547" s="40"/>
    </row>
    <row r="548" spans="1:13" ht="11.25" customHeight="1">
      <c r="A548" s="133" t="e">
        <f>"HTP.P('&lt;" &amp;#REF! &amp; "&gt;' || " &amp; IF(MID(#REF!,1,4)="STUB","NULL","REC." &amp;#REF!) &amp; " || '&lt;/" &amp;#REF! &amp; "&gt;');"</f>
        <v>#REF!</v>
      </c>
      <c r="C548" s="133" t="e">
        <f>"DECODE(C_T." &amp;#REF! &amp; ", 0, NULL, C_T." &amp;#REF! &amp; ") AS " &amp;#REF! &amp; ","</f>
        <v>#REF!</v>
      </c>
      <c r="I548" s="40"/>
      <c r="J548" s="40"/>
      <c r="K548" s="40"/>
      <c r="L548" s="40"/>
      <c r="M548" s="40"/>
    </row>
    <row r="549" spans="1:13" ht="11.25" customHeight="1">
      <c r="A549" s="133" t="e">
        <f>"HTP.P('&lt;" &amp;#REF! &amp; "&gt;' || " &amp; IF(MID(#REF!,1,4)="STUB","NULL","REC." &amp;#REF!) &amp; " || '&lt;/" &amp;#REF! &amp; "&gt;');"</f>
        <v>#REF!</v>
      </c>
      <c r="C549" s="133" t="e">
        <f>"DECODE(C_T." &amp;#REF! &amp; ", 0, NULL, C_T." &amp;#REF! &amp; ") AS " &amp;#REF! &amp; ","</f>
        <v>#REF!</v>
      </c>
      <c r="I549" s="40"/>
      <c r="J549" s="40"/>
      <c r="K549" s="40"/>
      <c r="L549" s="40"/>
      <c r="M549" s="40"/>
    </row>
    <row r="550" spans="1:13" ht="11.25" customHeight="1">
      <c r="A550" s="133" t="e">
        <f>"HTP.P('&lt;" &amp;#REF! &amp; "&gt;' || " &amp; IF(MID(#REF!,1,4)="STUB","NULL","REC." &amp;#REF!) &amp; " || '&lt;/" &amp;#REF! &amp; "&gt;');"</f>
        <v>#REF!</v>
      </c>
      <c r="C550" s="133" t="e">
        <f>"DECODE(C_T." &amp;#REF! &amp; ", 0, NULL, C_T." &amp;#REF! &amp; ") AS " &amp;#REF! &amp; ","</f>
        <v>#REF!</v>
      </c>
      <c r="I550" s="40"/>
      <c r="J550" s="40"/>
      <c r="K550" s="40"/>
      <c r="L550" s="40"/>
      <c r="M550" s="40"/>
    </row>
    <row r="551" spans="1:13" ht="11.25" customHeight="1">
      <c r="A551" s="133" t="e">
        <f>"HTP.P('&lt;" &amp;#REF! &amp; "&gt;' || " &amp; IF(MID(#REF!,1,4)="STUB","NULL","REC." &amp;#REF!) &amp; " || '&lt;/" &amp;#REF! &amp; "&gt;');"</f>
        <v>#REF!</v>
      </c>
      <c r="C551" s="133" t="e">
        <f>"DECODE(C_T." &amp;#REF! &amp; ", 0, NULL, C_T." &amp;#REF! &amp; ") AS " &amp;#REF! &amp; ","</f>
        <v>#REF!</v>
      </c>
      <c r="I551" s="40"/>
      <c r="J551" s="40"/>
      <c r="K551" s="40"/>
      <c r="L551" s="40"/>
      <c r="M551" s="40"/>
    </row>
    <row r="552" spans="1:13" ht="11.25" customHeight="1">
      <c r="A552" s="133" t="e">
        <f>"HTP.P('&lt;" &amp;#REF! &amp; "&gt;' || " &amp; IF(MID(#REF!,1,4)="STUB","NULL","REC." &amp;#REF!) &amp; " || '&lt;/" &amp;#REF! &amp; "&gt;');"</f>
        <v>#REF!</v>
      </c>
      <c r="C552" s="133" t="e">
        <f>"DECODE(C_T." &amp;#REF! &amp; ", 0, NULL, C_T." &amp;#REF! &amp; ") AS " &amp;#REF! &amp; ","</f>
        <v>#REF!</v>
      </c>
      <c r="I552" s="40"/>
      <c r="J552" s="40"/>
      <c r="K552" s="40"/>
      <c r="L552" s="40"/>
      <c r="M552" s="40"/>
    </row>
    <row r="553" spans="1:13" ht="11.25" customHeight="1">
      <c r="A553" s="133" t="e">
        <f>"HTP.P('&lt;" &amp;#REF! &amp; "&gt;' || " &amp; IF(MID(#REF!,1,4)="STUB","NULL","REC." &amp;#REF!) &amp; " || '&lt;/" &amp;#REF! &amp; "&gt;');"</f>
        <v>#REF!</v>
      </c>
      <c r="C553" s="133" t="e">
        <f>"DECODE(C_T." &amp;#REF! &amp; ", 0, NULL, C_T." &amp;#REF! &amp; ") AS " &amp;#REF! &amp; ","</f>
        <v>#REF!</v>
      </c>
      <c r="I553" s="40"/>
      <c r="J553" s="40"/>
      <c r="K553" s="40"/>
      <c r="L553" s="40"/>
      <c r="M553" s="40"/>
    </row>
    <row r="554" spans="1:13" ht="11.25" customHeight="1">
      <c r="A554" s="133" t="e">
        <f>"HTP.P('&lt;" &amp;#REF! &amp; "&gt;' || " &amp; IF(MID(#REF!,1,4)="STUB","NULL","REC." &amp;#REF!) &amp; " || '&lt;/" &amp;#REF! &amp; "&gt;');"</f>
        <v>#REF!</v>
      </c>
      <c r="C554" s="133" t="e">
        <f>"DECODE(C_T." &amp;#REF! &amp; ", 0, NULL, C_T." &amp;#REF! &amp; ") AS " &amp;#REF! &amp; ","</f>
        <v>#REF!</v>
      </c>
      <c r="I554" s="40"/>
      <c r="J554" s="40"/>
      <c r="K554" s="40"/>
      <c r="L554" s="40"/>
      <c r="M554" s="40"/>
    </row>
    <row r="555" spans="1:13" ht="11.25" customHeight="1">
      <c r="A555" s="133" t="e">
        <f>"HTP.P('&lt;" &amp;#REF! &amp; "&gt;' || " &amp; IF(MID(#REF!,1,4)="STUB","NULL","REC." &amp;#REF!) &amp; " || '&lt;/" &amp;#REF! &amp; "&gt;');"</f>
        <v>#REF!</v>
      </c>
      <c r="C555" s="133" t="e">
        <f>"DECODE(C_T." &amp;#REF! &amp; ", 0, NULL, C_T." &amp;#REF! &amp; ") AS " &amp;#REF! &amp; ","</f>
        <v>#REF!</v>
      </c>
      <c r="I555" s="40"/>
      <c r="J555" s="40"/>
      <c r="K555" s="40"/>
      <c r="L555" s="40"/>
      <c r="M555" s="40"/>
    </row>
    <row r="556" spans="1:13" ht="11.25" customHeight="1">
      <c r="A556" s="133" t="str">
        <f>"HTP.P('&lt;" &amp; I386 &amp; "&gt;' || " &amp; IF(MID(I386,1,4)="STUB","NULL","REC." &amp; I386) &amp; " || '&lt;/" &amp; I386 &amp; "&gt;');"</f>
        <v>HTP.P('&lt;&gt;' || REC. || '&lt;/&gt;');</v>
      </c>
      <c r="C556" s="133" t="str">
        <f>"DECODE(C_T." &amp; I386 &amp; ", 0, NULL, C_T." &amp; I386 &amp; ") AS " &amp; I386 &amp; ","</f>
        <v>DECODE(C_T., 0, NULL, C_T.) AS ,</v>
      </c>
      <c r="I556" s="40"/>
      <c r="J556" s="40"/>
      <c r="K556" s="40"/>
      <c r="L556" s="40"/>
      <c r="M556" s="40"/>
    </row>
    <row r="557" spans="1:13" ht="11.25" customHeight="1">
      <c r="A557" s="133" t="str">
        <f>"HTP.P('&lt;" &amp; I387 &amp; "&gt;' || " &amp; IF(MID(I387,1,4)="STUB","NULL","REC." &amp; I387) &amp; " || '&lt;/" &amp; I387 &amp; "&gt;');"</f>
        <v>HTP.P('&lt;&gt;' || REC. || '&lt;/&gt;');</v>
      </c>
      <c r="C557" s="133" t="str">
        <f>"DECODE(C_T." &amp; I387 &amp; ", 0, NULL, C_T." &amp; I387 &amp; ") AS " &amp; I387 &amp; ","</f>
        <v>DECODE(C_T., 0, NULL, C_T.) AS ,</v>
      </c>
      <c r="I557" s="40"/>
      <c r="J557" s="40"/>
      <c r="K557" s="40"/>
      <c r="L557" s="40"/>
      <c r="M557" s="40"/>
    </row>
    <row r="558" spans="1:13" ht="11.25" customHeight="1">
      <c r="A558" s="133" t="str">
        <f t="shared" ref="A558:A576" si="9">"HTP.P('&lt;" &amp; I423 &amp; "&gt;' || " &amp; IF(MID(I423,1,4)="STUB","NULL","REC." &amp; I423) &amp; " || '&lt;/" &amp; I423 &amp; "&gt;');"</f>
        <v>HTP.P('&lt;&gt;' || REC. || '&lt;/&gt;');</v>
      </c>
      <c r="C558" s="133" t="str">
        <f t="shared" ref="C558:C576" si="10">"DECODE(C_T." &amp; I423 &amp; ", 0, NULL, C_T." &amp; I423 &amp; ") AS " &amp; I423 &amp; ","</f>
        <v>DECODE(C_T., 0, NULL, C_T.) AS ,</v>
      </c>
      <c r="I558" s="40"/>
      <c r="J558" s="40"/>
      <c r="K558" s="40"/>
      <c r="L558" s="40"/>
      <c r="M558" s="40"/>
    </row>
    <row r="559" spans="1:13" ht="11.25" customHeight="1">
      <c r="A559" s="133" t="str">
        <f t="shared" si="9"/>
        <v>HTP.P('&lt;&gt;' || REC. || '&lt;/&gt;');</v>
      </c>
      <c r="C559" s="133" t="str">
        <f t="shared" si="10"/>
        <v>DECODE(C_T., 0, NULL, C_T.) AS ,</v>
      </c>
      <c r="I559" s="40"/>
      <c r="J559" s="40"/>
      <c r="K559" s="40"/>
      <c r="L559" s="40"/>
      <c r="M559" s="40"/>
    </row>
    <row r="560" spans="1:13" ht="11.25" customHeight="1">
      <c r="A560" s="133" t="str">
        <f t="shared" si="9"/>
        <v>HTP.P('&lt;&gt;' || REC. || '&lt;/&gt;');</v>
      </c>
      <c r="C560" s="133" t="str">
        <f t="shared" si="10"/>
        <v>DECODE(C_T., 0, NULL, C_T.) AS ,</v>
      </c>
      <c r="I560" s="40"/>
      <c r="J560" s="40"/>
      <c r="K560" s="40"/>
      <c r="L560" s="40"/>
      <c r="M560" s="40"/>
    </row>
    <row r="561" spans="1:13" ht="11.25" customHeight="1">
      <c r="A561" s="133" t="str">
        <f t="shared" si="9"/>
        <v>HTP.P('&lt;&gt;' || REC. || '&lt;/&gt;');</v>
      </c>
      <c r="C561" s="133" t="str">
        <f t="shared" si="10"/>
        <v>DECODE(C_T., 0, NULL, C_T.) AS ,</v>
      </c>
      <c r="I561" s="40"/>
      <c r="J561" s="40"/>
      <c r="K561" s="40"/>
      <c r="L561" s="40"/>
      <c r="M561" s="40"/>
    </row>
    <row r="562" spans="1:13" ht="11.25" customHeight="1">
      <c r="A562" s="133" t="str">
        <f t="shared" si="9"/>
        <v>HTP.P('&lt;&gt;' || REC. || '&lt;/&gt;');</v>
      </c>
      <c r="C562" s="133" t="str">
        <f t="shared" si="10"/>
        <v>DECODE(C_T., 0, NULL, C_T.) AS ,</v>
      </c>
      <c r="I562" s="40"/>
      <c r="J562" s="40"/>
      <c r="K562" s="40"/>
      <c r="L562" s="40"/>
      <c r="M562" s="40"/>
    </row>
    <row r="563" spans="1:13" ht="11.25" customHeight="1">
      <c r="A563" s="133" t="str">
        <f t="shared" si="9"/>
        <v>HTP.P('&lt;&gt;' || REC. || '&lt;/&gt;');</v>
      </c>
      <c r="C563" s="133" t="str">
        <f t="shared" si="10"/>
        <v>DECODE(C_T., 0, NULL, C_T.) AS ,</v>
      </c>
      <c r="I563" s="40"/>
      <c r="J563" s="40"/>
      <c r="K563" s="40"/>
      <c r="L563" s="40"/>
      <c r="M563" s="40"/>
    </row>
    <row r="564" spans="1:13" ht="11.25" customHeight="1">
      <c r="A564" s="133" t="str">
        <f t="shared" si="9"/>
        <v>HTP.P('&lt;&gt;' || REC. || '&lt;/&gt;');</v>
      </c>
      <c r="C564" s="133" t="str">
        <f t="shared" si="10"/>
        <v>DECODE(C_T., 0, NULL, C_T.) AS ,</v>
      </c>
      <c r="I564" s="40"/>
      <c r="J564" s="40"/>
      <c r="K564" s="40"/>
      <c r="L564" s="40"/>
      <c r="M564" s="40"/>
    </row>
    <row r="565" spans="1:13" ht="11.25" customHeight="1">
      <c r="A565" s="133" t="str">
        <f t="shared" si="9"/>
        <v>HTP.P('&lt;&gt;' || REC. || '&lt;/&gt;');</v>
      </c>
      <c r="C565" s="133" t="str">
        <f t="shared" si="10"/>
        <v>DECODE(C_T., 0, NULL, C_T.) AS ,</v>
      </c>
      <c r="I565" s="40"/>
      <c r="J565" s="40"/>
      <c r="K565" s="40"/>
      <c r="L565" s="40"/>
      <c r="M565" s="40"/>
    </row>
    <row r="566" spans="1:13" ht="11.25" customHeight="1">
      <c r="A566" s="133" t="str">
        <f t="shared" si="9"/>
        <v>HTP.P('&lt;&gt;' || REC. || '&lt;/&gt;');</v>
      </c>
      <c r="C566" s="133" t="str">
        <f t="shared" si="10"/>
        <v>DECODE(C_T., 0, NULL, C_T.) AS ,</v>
      </c>
      <c r="I566" s="40"/>
      <c r="J566" s="40"/>
      <c r="K566" s="40"/>
      <c r="L566" s="40"/>
      <c r="M566" s="40"/>
    </row>
    <row r="567" spans="1:13" ht="11.25" customHeight="1">
      <c r="A567" s="133" t="str">
        <f t="shared" si="9"/>
        <v>HTP.P('&lt;&gt;' || REC. || '&lt;/&gt;');</v>
      </c>
      <c r="C567" s="133" t="str">
        <f t="shared" si="10"/>
        <v>DECODE(C_T., 0, NULL, C_T.) AS ,</v>
      </c>
      <c r="I567" s="40"/>
      <c r="J567" s="40"/>
      <c r="K567" s="40"/>
      <c r="L567" s="40"/>
      <c r="M567" s="40"/>
    </row>
    <row r="568" spans="1:13" ht="11.25" customHeight="1">
      <c r="A568" s="133" t="str">
        <f t="shared" si="9"/>
        <v>HTP.P('&lt;&gt;' || REC. || '&lt;/&gt;');</v>
      </c>
      <c r="C568" s="133" t="str">
        <f t="shared" si="10"/>
        <v>DECODE(C_T., 0, NULL, C_T.) AS ,</v>
      </c>
      <c r="I568" s="40"/>
      <c r="J568" s="40"/>
      <c r="K568" s="40"/>
      <c r="L568" s="40"/>
      <c r="M568" s="40"/>
    </row>
    <row r="569" spans="1:13" ht="11.25" customHeight="1">
      <c r="A569" s="133" t="str">
        <f t="shared" si="9"/>
        <v>HTP.P('&lt;&gt;' || REC. || '&lt;/&gt;');</v>
      </c>
      <c r="C569" s="133" t="str">
        <f t="shared" si="10"/>
        <v>DECODE(C_T., 0, NULL, C_T.) AS ,</v>
      </c>
      <c r="I569" s="40"/>
      <c r="J569" s="40"/>
      <c r="K569" s="40"/>
      <c r="L569" s="40"/>
      <c r="M569" s="40"/>
    </row>
    <row r="570" spans="1:13" ht="11.25" customHeight="1">
      <c r="A570" s="133" t="str">
        <f t="shared" si="9"/>
        <v>HTP.P('&lt;&gt;' || REC. || '&lt;/&gt;');</v>
      </c>
      <c r="C570" s="133" t="str">
        <f t="shared" si="10"/>
        <v>DECODE(C_T., 0, NULL, C_T.) AS ,</v>
      </c>
      <c r="I570" s="40"/>
      <c r="J570" s="40"/>
      <c r="K570" s="40"/>
      <c r="L570" s="40"/>
      <c r="M570" s="40"/>
    </row>
    <row r="571" spans="1:13" ht="11.25" customHeight="1">
      <c r="A571" s="133" t="str">
        <f t="shared" si="9"/>
        <v>HTP.P('&lt;&gt;' || REC. || '&lt;/&gt;');</v>
      </c>
      <c r="C571" s="133" t="str">
        <f t="shared" si="10"/>
        <v>DECODE(C_T., 0, NULL, C_T.) AS ,</v>
      </c>
      <c r="I571" s="40"/>
      <c r="J571" s="40"/>
      <c r="K571" s="40"/>
      <c r="L571" s="40"/>
      <c r="M571" s="40"/>
    </row>
    <row r="572" spans="1:13" ht="11.25" customHeight="1">
      <c r="A572" s="133" t="str">
        <f t="shared" si="9"/>
        <v>HTP.P('&lt;&gt;' || REC. || '&lt;/&gt;');</v>
      </c>
      <c r="C572" s="133" t="str">
        <f t="shared" si="10"/>
        <v>DECODE(C_T., 0, NULL, C_T.) AS ,</v>
      </c>
      <c r="I572" s="40"/>
      <c r="J572" s="40"/>
      <c r="K572" s="40"/>
      <c r="L572" s="40"/>
      <c r="M572" s="40"/>
    </row>
    <row r="573" spans="1:13" ht="11.25" customHeight="1">
      <c r="A573" s="133" t="str">
        <f t="shared" si="9"/>
        <v>HTP.P('&lt;&gt;' || REC. || '&lt;/&gt;');</v>
      </c>
      <c r="C573" s="133" t="str">
        <f t="shared" si="10"/>
        <v>DECODE(C_T., 0, NULL, C_T.) AS ,</v>
      </c>
      <c r="I573" s="40"/>
      <c r="J573" s="40"/>
      <c r="K573" s="40"/>
      <c r="L573" s="40"/>
      <c r="M573" s="40"/>
    </row>
    <row r="574" spans="1:13" ht="11.25" customHeight="1">
      <c r="A574" s="133" t="str">
        <f t="shared" si="9"/>
        <v>HTP.P('&lt;&gt;' || REC. || '&lt;/&gt;');</v>
      </c>
      <c r="C574" s="133" t="str">
        <f t="shared" si="10"/>
        <v>DECODE(C_T., 0, NULL, C_T.) AS ,</v>
      </c>
      <c r="I574" s="40"/>
      <c r="J574" s="40"/>
      <c r="K574" s="40"/>
      <c r="L574" s="40"/>
      <c r="M574" s="40"/>
    </row>
    <row r="575" spans="1:13" ht="11.25" customHeight="1">
      <c r="A575" s="133" t="str">
        <f t="shared" si="9"/>
        <v>HTP.P('&lt;&gt;' || REC. || '&lt;/&gt;');</v>
      </c>
      <c r="C575" s="133" t="str">
        <f t="shared" si="10"/>
        <v>DECODE(C_T., 0, NULL, C_T.) AS ,</v>
      </c>
      <c r="I575" s="40"/>
      <c r="J575" s="40"/>
      <c r="K575" s="40"/>
      <c r="L575" s="40"/>
      <c r="M575" s="40"/>
    </row>
    <row r="576" spans="1:13" ht="11.25" customHeight="1">
      <c r="A576" s="133" t="str">
        <f t="shared" si="9"/>
        <v>HTP.P('&lt;&gt;' || REC. || '&lt;/&gt;');</v>
      </c>
      <c r="C576" s="133" t="str">
        <f t="shared" si="10"/>
        <v>DECODE(C_T., 0, NULL, C_T.) AS ,</v>
      </c>
      <c r="I576" s="40"/>
      <c r="J576" s="40"/>
      <c r="K576" s="40"/>
      <c r="L576" s="40"/>
      <c r="M576" s="40"/>
    </row>
    <row r="577" spans="1:13" ht="11.25" customHeight="1">
      <c r="A577" s="133" t="str">
        <f t="shared" ref="A577:A637" si="11">"HTP.P('&lt;" &amp; I442 &amp; "&gt;' || " &amp; IF(MID(I442,1,4)="STUB","NULL","REC." &amp; I442) &amp; " || '&lt;/" &amp; I442 &amp; "&gt;');"</f>
        <v>HTP.P('&lt;&gt;' || REC. || '&lt;/&gt;');</v>
      </c>
      <c r="C577" s="133" t="str">
        <f t="shared" ref="C577:C637" si="12">"DECODE(C_T." &amp; I442 &amp; ", 0, NULL, C_T." &amp; I442 &amp; ") AS " &amp; I442 &amp; ","</f>
        <v>DECODE(C_T., 0, NULL, C_T.) AS ,</v>
      </c>
      <c r="I577" s="40"/>
      <c r="J577" s="40"/>
      <c r="K577" s="40"/>
      <c r="L577" s="40"/>
      <c r="M577" s="40"/>
    </row>
    <row r="578" spans="1:13" ht="11.25" customHeight="1">
      <c r="A578" s="133" t="str">
        <f t="shared" si="11"/>
        <v>HTP.P('&lt;&gt;' || REC. || '&lt;/&gt;');</v>
      </c>
      <c r="C578" s="133" t="str">
        <f t="shared" si="12"/>
        <v>DECODE(C_T., 0, NULL, C_T.) AS ,</v>
      </c>
      <c r="I578" s="40"/>
      <c r="J578" s="40"/>
      <c r="K578" s="40"/>
      <c r="L578" s="40"/>
      <c r="M578" s="40"/>
    </row>
    <row r="579" spans="1:13" ht="11.25" customHeight="1">
      <c r="A579" s="133" t="str">
        <f t="shared" si="11"/>
        <v>HTP.P('&lt;&gt;' || REC. || '&lt;/&gt;');</v>
      </c>
      <c r="C579" s="133" t="str">
        <f t="shared" si="12"/>
        <v>DECODE(C_T., 0, NULL, C_T.) AS ,</v>
      </c>
      <c r="I579" s="40"/>
      <c r="J579" s="40"/>
      <c r="K579" s="40"/>
      <c r="L579" s="40"/>
      <c r="M579" s="40"/>
    </row>
    <row r="580" spans="1:13" ht="11.25" customHeight="1">
      <c r="A580" s="133" t="str">
        <f t="shared" si="11"/>
        <v>HTP.P('&lt;&gt;' || REC. || '&lt;/&gt;');</v>
      </c>
      <c r="C580" s="133" t="str">
        <f t="shared" si="12"/>
        <v>DECODE(C_T., 0, NULL, C_T.) AS ,</v>
      </c>
      <c r="I580" s="40"/>
      <c r="J580" s="40"/>
      <c r="K580" s="40"/>
      <c r="L580" s="40"/>
      <c r="M580" s="40"/>
    </row>
    <row r="581" spans="1:13" ht="11.25" customHeight="1">
      <c r="A581" s="133" t="str">
        <f t="shared" si="11"/>
        <v>HTP.P('&lt;&gt;' || REC. || '&lt;/&gt;');</v>
      </c>
      <c r="C581" s="133" t="str">
        <f t="shared" si="12"/>
        <v>DECODE(C_T., 0, NULL, C_T.) AS ,</v>
      </c>
      <c r="I581" s="40"/>
      <c r="J581" s="40"/>
      <c r="K581" s="40"/>
      <c r="L581" s="40"/>
      <c r="M581" s="40"/>
    </row>
    <row r="582" spans="1:13" ht="11.25" customHeight="1">
      <c r="A582" s="133" t="str">
        <f t="shared" si="11"/>
        <v>HTP.P('&lt;&gt;' || REC. || '&lt;/&gt;');</v>
      </c>
      <c r="C582" s="133" t="str">
        <f t="shared" si="12"/>
        <v>DECODE(C_T., 0, NULL, C_T.) AS ,</v>
      </c>
      <c r="I582" s="40"/>
      <c r="J582" s="40"/>
      <c r="K582" s="40"/>
      <c r="L582" s="40"/>
      <c r="M582" s="40"/>
    </row>
    <row r="583" spans="1:13" ht="11.25" customHeight="1">
      <c r="A583" s="133" t="str">
        <f t="shared" si="11"/>
        <v>HTP.P('&lt;&gt;' || REC. || '&lt;/&gt;');</v>
      </c>
      <c r="C583" s="133" t="str">
        <f t="shared" si="12"/>
        <v>DECODE(C_T., 0, NULL, C_T.) AS ,</v>
      </c>
      <c r="I583" s="40"/>
      <c r="J583" s="40"/>
      <c r="K583" s="40"/>
      <c r="L583" s="40"/>
      <c r="M583" s="40"/>
    </row>
    <row r="584" spans="1:13" ht="11.25" customHeight="1">
      <c r="A584" s="133" t="str">
        <f t="shared" si="11"/>
        <v>HTP.P('&lt;&gt;' || REC. || '&lt;/&gt;');</v>
      </c>
      <c r="C584" s="133" t="str">
        <f t="shared" si="12"/>
        <v>DECODE(C_T., 0, NULL, C_T.) AS ,</v>
      </c>
      <c r="I584" s="40"/>
      <c r="J584" s="40"/>
      <c r="K584" s="40"/>
      <c r="L584" s="40"/>
      <c r="M584" s="40"/>
    </row>
    <row r="585" spans="1:13" ht="11.25" customHeight="1">
      <c r="A585" s="133" t="str">
        <f t="shared" si="11"/>
        <v>HTP.P('&lt;&gt;' || REC. || '&lt;/&gt;');</v>
      </c>
      <c r="C585" s="133" t="str">
        <f t="shared" si="12"/>
        <v>DECODE(C_T., 0, NULL, C_T.) AS ,</v>
      </c>
      <c r="I585" s="40"/>
      <c r="J585" s="40"/>
      <c r="K585" s="40"/>
      <c r="L585" s="40"/>
      <c r="M585" s="40"/>
    </row>
    <row r="586" spans="1:13" ht="11.25" customHeight="1">
      <c r="A586" s="133" t="str">
        <f t="shared" si="11"/>
        <v>HTP.P('&lt;&gt;' || REC. || '&lt;/&gt;');</v>
      </c>
      <c r="C586" s="133" t="str">
        <f t="shared" si="12"/>
        <v>DECODE(C_T., 0, NULL, C_T.) AS ,</v>
      </c>
      <c r="I586" s="40"/>
      <c r="J586" s="40"/>
      <c r="K586" s="40"/>
      <c r="L586" s="40"/>
      <c r="M586" s="40"/>
    </row>
    <row r="587" spans="1:13" ht="11.25" customHeight="1">
      <c r="A587" s="133" t="str">
        <f t="shared" si="11"/>
        <v>HTP.P('&lt;&gt;' || REC. || '&lt;/&gt;');</v>
      </c>
      <c r="C587" s="133" t="str">
        <f t="shared" si="12"/>
        <v>DECODE(C_T., 0, NULL, C_T.) AS ,</v>
      </c>
      <c r="I587" s="40"/>
      <c r="J587" s="40"/>
      <c r="K587" s="40"/>
      <c r="L587" s="40"/>
      <c r="M587" s="40"/>
    </row>
    <row r="588" spans="1:13" ht="11.25" customHeight="1">
      <c r="A588" s="133" t="str">
        <f t="shared" si="11"/>
        <v>HTP.P('&lt;&gt;' || REC. || '&lt;/&gt;');</v>
      </c>
      <c r="C588" s="133" t="str">
        <f t="shared" si="12"/>
        <v>DECODE(C_T., 0, NULL, C_T.) AS ,</v>
      </c>
      <c r="I588" s="40"/>
      <c r="J588" s="40"/>
      <c r="K588" s="40"/>
      <c r="L588" s="40"/>
      <c r="M588" s="40"/>
    </row>
    <row r="589" spans="1:13" ht="11.25" customHeight="1">
      <c r="A589" s="133" t="str">
        <f t="shared" si="11"/>
        <v>HTP.P('&lt;&gt;' || REC. || '&lt;/&gt;');</v>
      </c>
      <c r="C589" s="133" t="str">
        <f t="shared" si="12"/>
        <v>DECODE(C_T., 0, NULL, C_T.) AS ,</v>
      </c>
      <c r="I589" s="40"/>
      <c r="J589" s="40"/>
      <c r="K589" s="40"/>
      <c r="L589" s="40"/>
      <c r="M589" s="40"/>
    </row>
    <row r="590" spans="1:13" ht="11.25" customHeight="1">
      <c r="A590" s="133" t="str">
        <f t="shared" si="11"/>
        <v>HTP.P('&lt;&gt;' || REC. || '&lt;/&gt;');</v>
      </c>
      <c r="C590" s="133" t="str">
        <f t="shared" si="12"/>
        <v>DECODE(C_T., 0, NULL, C_T.) AS ,</v>
      </c>
      <c r="I590" s="40"/>
      <c r="J590" s="40"/>
      <c r="K590" s="40"/>
      <c r="L590" s="40"/>
      <c r="M590" s="40"/>
    </row>
    <row r="591" spans="1:13" ht="11.25" customHeight="1">
      <c r="A591" s="133" t="str">
        <f t="shared" si="11"/>
        <v>HTP.P('&lt;&gt;' || REC. || '&lt;/&gt;');</v>
      </c>
      <c r="C591" s="133" t="str">
        <f t="shared" si="12"/>
        <v>DECODE(C_T., 0, NULL, C_T.) AS ,</v>
      </c>
      <c r="I591" s="40"/>
      <c r="J591" s="40"/>
      <c r="K591" s="40"/>
      <c r="L591" s="40"/>
      <c r="M591" s="40"/>
    </row>
    <row r="592" spans="1:13" ht="11.25" customHeight="1">
      <c r="A592" s="133" t="str">
        <f t="shared" si="11"/>
        <v>HTP.P('&lt;&gt;' || REC. || '&lt;/&gt;');</v>
      </c>
      <c r="C592" s="133" t="str">
        <f t="shared" si="12"/>
        <v>DECODE(C_T., 0, NULL, C_T.) AS ,</v>
      </c>
      <c r="I592" s="40"/>
      <c r="J592" s="40"/>
      <c r="K592" s="40"/>
      <c r="L592" s="40"/>
      <c r="M592" s="40"/>
    </row>
    <row r="593" spans="1:13" ht="11.25" customHeight="1">
      <c r="A593" s="133" t="str">
        <f t="shared" si="11"/>
        <v>HTP.P('&lt;&gt;' || REC. || '&lt;/&gt;');</v>
      </c>
      <c r="C593" s="133" t="str">
        <f t="shared" si="12"/>
        <v>DECODE(C_T., 0, NULL, C_T.) AS ,</v>
      </c>
      <c r="I593" s="40"/>
      <c r="J593" s="40"/>
      <c r="K593" s="40"/>
      <c r="L593" s="40"/>
      <c r="M593" s="40"/>
    </row>
    <row r="594" spans="1:13" ht="11.25" customHeight="1">
      <c r="A594" s="133" t="str">
        <f t="shared" si="11"/>
        <v>HTP.P('&lt;&gt;' || REC. || '&lt;/&gt;');</v>
      </c>
      <c r="C594" s="133" t="str">
        <f t="shared" si="12"/>
        <v>DECODE(C_T., 0, NULL, C_T.) AS ,</v>
      </c>
      <c r="I594" s="40"/>
      <c r="J594" s="40"/>
      <c r="K594" s="40"/>
      <c r="L594" s="40"/>
      <c r="M594" s="40"/>
    </row>
    <row r="595" spans="1:13" ht="11.25" customHeight="1">
      <c r="A595" s="133" t="str">
        <f t="shared" si="11"/>
        <v>HTP.P('&lt;&gt;' || REC. || '&lt;/&gt;');</v>
      </c>
      <c r="C595" s="133" t="str">
        <f t="shared" si="12"/>
        <v>DECODE(C_T., 0, NULL, C_T.) AS ,</v>
      </c>
      <c r="I595" s="40"/>
      <c r="J595" s="40"/>
      <c r="K595" s="40"/>
      <c r="L595" s="40"/>
      <c r="M595" s="40"/>
    </row>
    <row r="596" spans="1:13" ht="11.25" customHeight="1">
      <c r="A596" s="133" t="str">
        <f t="shared" si="11"/>
        <v>HTP.P('&lt;&gt;' || REC. || '&lt;/&gt;');</v>
      </c>
      <c r="C596" s="133" t="str">
        <f t="shared" si="12"/>
        <v>DECODE(C_T., 0, NULL, C_T.) AS ,</v>
      </c>
      <c r="I596" s="40"/>
      <c r="J596" s="40"/>
      <c r="K596" s="40"/>
      <c r="L596" s="40"/>
      <c r="M596" s="40"/>
    </row>
    <row r="597" spans="1:13" ht="11.25" customHeight="1">
      <c r="A597" s="133" t="str">
        <f t="shared" si="11"/>
        <v>HTP.P('&lt;&gt;' || REC. || '&lt;/&gt;');</v>
      </c>
      <c r="C597" s="133" t="str">
        <f t="shared" si="12"/>
        <v>DECODE(C_T., 0, NULL, C_T.) AS ,</v>
      </c>
      <c r="I597" s="40"/>
      <c r="J597" s="40"/>
      <c r="K597" s="40"/>
      <c r="L597" s="40"/>
      <c r="M597" s="40"/>
    </row>
    <row r="598" spans="1:13" ht="11.25" customHeight="1">
      <c r="A598" s="133" t="str">
        <f t="shared" si="11"/>
        <v>HTP.P('&lt;&gt;' || REC. || '&lt;/&gt;');</v>
      </c>
      <c r="C598" s="133" t="str">
        <f t="shared" si="12"/>
        <v>DECODE(C_T., 0, NULL, C_T.) AS ,</v>
      </c>
      <c r="I598" s="40"/>
      <c r="J598" s="40"/>
      <c r="K598" s="40"/>
      <c r="L598" s="40"/>
      <c r="M598" s="40"/>
    </row>
    <row r="599" spans="1:13" ht="11.25" customHeight="1">
      <c r="A599" s="133" t="str">
        <f t="shared" si="11"/>
        <v>HTP.P('&lt;&gt;' || REC. || '&lt;/&gt;');</v>
      </c>
      <c r="C599" s="133" t="str">
        <f t="shared" si="12"/>
        <v>DECODE(C_T., 0, NULL, C_T.) AS ,</v>
      </c>
      <c r="I599" s="40"/>
      <c r="J599" s="40"/>
      <c r="K599" s="40"/>
      <c r="L599" s="40"/>
      <c r="M599" s="40"/>
    </row>
    <row r="600" spans="1:13" ht="11.25" customHeight="1">
      <c r="A600" s="133" t="str">
        <f t="shared" si="11"/>
        <v>HTP.P('&lt;&gt;' || REC. || '&lt;/&gt;');</v>
      </c>
      <c r="C600" s="133" t="str">
        <f t="shared" si="12"/>
        <v>DECODE(C_T., 0, NULL, C_T.) AS ,</v>
      </c>
      <c r="I600" s="40"/>
      <c r="J600" s="40"/>
      <c r="K600" s="40"/>
      <c r="L600" s="40"/>
      <c r="M600" s="40"/>
    </row>
    <row r="601" spans="1:13" ht="11.25" customHeight="1">
      <c r="A601" s="133" t="str">
        <f t="shared" si="11"/>
        <v>HTP.P('&lt;&gt;' || REC. || '&lt;/&gt;');</v>
      </c>
      <c r="C601" s="133" t="str">
        <f t="shared" si="12"/>
        <v>DECODE(C_T., 0, NULL, C_T.) AS ,</v>
      </c>
      <c r="I601" s="40"/>
      <c r="J601" s="40"/>
      <c r="K601" s="40"/>
      <c r="L601" s="40"/>
      <c r="M601" s="40"/>
    </row>
    <row r="602" spans="1:13" ht="11.25" customHeight="1">
      <c r="A602" s="133" t="str">
        <f t="shared" si="11"/>
        <v>HTP.P('&lt;&gt;' || REC. || '&lt;/&gt;');</v>
      </c>
      <c r="C602" s="133" t="str">
        <f t="shared" si="12"/>
        <v>DECODE(C_T., 0, NULL, C_T.) AS ,</v>
      </c>
      <c r="I602" s="40"/>
      <c r="J602" s="40"/>
      <c r="K602" s="40"/>
      <c r="L602" s="40"/>
      <c r="M602" s="40"/>
    </row>
    <row r="603" spans="1:13" ht="11.25" customHeight="1">
      <c r="A603" s="133" t="str">
        <f t="shared" si="11"/>
        <v>HTP.P('&lt;&gt;' || REC. || '&lt;/&gt;');</v>
      </c>
      <c r="C603" s="133" t="str">
        <f t="shared" si="12"/>
        <v>DECODE(C_T., 0, NULL, C_T.) AS ,</v>
      </c>
      <c r="I603" s="40"/>
      <c r="J603" s="40"/>
      <c r="K603" s="40"/>
      <c r="L603" s="40"/>
      <c r="M603" s="40"/>
    </row>
    <row r="604" spans="1:13" ht="11.25" customHeight="1">
      <c r="A604" s="133" t="str">
        <f t="shared" si="11"/>
        <v>HTP.P('&lt;&gt;' || REC. || '&lt;/&gt;');</v>
      </c>
      <c r="C604" s="133" t="str">
        <f t="shared" si="12"/>
        <v>DECODE(C_T., 0, NULL, C_T.) AS ,</v>
      </c>
      <c r="I604" s="40"/>
      <c r="J604" s="40"/>
      <c r="K604" s="40"/>
      <c r="L604" s="40"/>
      <c r="M604" s="40"/>
    </row>
    <row r="605" spans="1:13" ht="11.25" customHeight="1">
      <c r="A605" s="133" t="str">
        <f t="shared" si="11"/>
        <v>HTP.P('&lt;&gt;' || REC. || '&lt;/&gt;');</v>
      </c>
      <c r="C605" s="133" t="str">
        <f t="shared" si="12"/>
        <v>DECODE(C_T., 0, NULL, C_T.) AS ,</v>
      </c>
      <c r="I605" s="40"/>
      <c r="J605" s="40"/>
      <c r="K605" s="40"/>
      <c r="L605" s="40"/>
      <c r="M605" s="40"/>
    </row>
    <row r="606" spans="1:13" ht="11.25" customHeight="1">
      <c r="A606" s="133" t="str">
        <f t="shared" si="11"/>
        <v>HTP.P('&lt;&gt;' || REC. || '&lt;/&gt;');</v>
      </c>
      <c r="C606" s="133" t="str">
        <f t="shared" si="12"/>
        <v>DECODE(C_T., 0, NULL, C_T.) AS ,</v>
      </c>
      <c r="I606" s="40"/>
      <c r="J606" s="40"/>
      <c r="K606" s="40"/>
      <c r="L606" s="40"/>
      <c r="M606" s="40"/>
    </row>
    <row r="607" spans="1:13" ht="11.25" customHeight="1">
      <c r="A607" s="133" t="str">
        <f t="shared" si="11"/>
        <v>HTP.P('&lt;&gt;' || REC. || '&lt;/&gt;');</v>
      </c>
      <c r="C607" s="133" t="str">
        <f t="shared" si="12"/>
        <v>DECODE(C_T., 0, NULL, C_T.) AS ,</v>
      </c>
      <c r="I607" s="40"/>
      <c r="J607" s="40"/>
      <c r="K607" s="40"/>
      <c r="L607" s="40"/>
      <c r="M607" s="40"/>
    </row>
    <row r="608" spans="1:13" ht="11.25" customHeight="1">
      <c r="A608" s="133" t="str">
        <f t="shared" si="11"/>
        <v>HTP.P('&lt;&gt;' || REC. || '&lt;/&gt;');</v>
      </c>
      <c r="C608" s="133" t="str">
        <f t="shared" si="12"/>
        <v>DECODE(C_T., 0, NULL, C_T.) AS ,</v>
      </c>
      <c r="I608" s="40"/>
      <c r="J608" s="40"/>
      <c r="K608" s="40"/>
      <c r="L608" s="40"/>
      <c r="M608" s="40"/>
    </row>
    <row r="609" spans="1:13" ht="11.25" customHeight="1">
      <c r="A609" s="133" t="str">
        <f t="shared" si="11"/>
        <v>HTP.P('&lt;&gt;' || REC. || '&lt;/&gt;');</v>
      </c>
      <c r="C609" s="133" t="str">
        <f t="shared" si="12"/>
        <v>DECODE(C_T., 0, NULL, C_T.) AS ,</v>
      </c>
      <c r="I609" s="40"/>
      <c r="J609" s="40"/>
      <c r="K609" s="40"/>
      <c r="L609" s="40"/>
      <c r="M609" s="40"/>
    </row>
    <row r="610" spans="1:13" ht="11.25" customHeight="1">
      <c r="A610" s="133" t="str">
        <f t="shared" si="11"/>
        <v>HTP.P('&lt;&gt;' || REC. || '&lt;/&gt;');</v>
      </c>
      <c r="C610" s="133" t="str">
        <f t="shared" si="12"/>
        <v>DECODE(C_T., 0, NULL, C_T.) AS ,</v>
      </c>
      <c r="I610" s="40"/>
      <c r="J610" s="40"/>
      <c r="K610" s="40"/>
      <c r="L610" s="40"/>
      <c r="M610" s="40"/>
    </row>
    <row r="611" spans="1:13" ht="11.25" customHeight="1">
      <c r="A611" s="133" t="str">
        <f t="shared" si="11"/>
        <v>HTP.P('&lt;&gt;' || REC. || '&lt;/&gt;');</v>
      </c>
      <c r="C611" s="133" t="str">
        <f t="shared" si="12"/>
        <v>DECODE(C_T., 0, NULL, C_T.) AS ,</v>
      </c>
      <c r="I611" s="40"/>
      <c r="J611" s="40"/>
      <c r="K611" s="40"/>
      <c r="L611" s="40"/>
      <c r="M611" s="40"/>
    </row>
    <row r="612" spans="1:13" ht="11.25" customHeight="1">
      <c r="A612" s="133" t="str">
        <f t="shared" si="11"/>
        <v>HTP.P('&lt;&gt;' || REC. || '&lt;/&gt;');</v>
      </c>
      <c r="C612" s="133" t="str">
        <f t="shared" si="12"/>
        <v>DECODE(C_T., 0, NULL, C_T.) AS ,</v>
      </c>
      <c r="I612" s="40"/>
      <c r="J612" s="40"/>
      <c r="K612" s="40"/>
      <c r="L612" s="40"/>
      <c r="M612" s="40"/>
    </row>
    <row r="613" spans="1:13" ht="11.25" customHeight="1">
      <c r="A613" s="133" t="str">
        <f t="shared" si="11"/>
        <v>HTP.P('&lt;&gt;' || REC. || '&lt;/&gt;');</v>
      </c>
      <c r="C613" s="133" t="str">
        <f t="shared" si="12"/>
        <v>DECODE(C_T., 0, NULL, C_T.) AS ,</v>
      </c>
      <c r="I613" s="40"/>
      <c r="J613" s="40"/>
      <c r="K613" s="40"/>
      <c r="L613" s="40"/>
      <c r="M613" s="40"/>
    </row>
    <row r="614" spans="1:13" ht="11.25" customHeight="1">
      <c r="A614" s="133" t="str">
        <f t="shared" si="11"/>
        <v>HTP.P('&lt;&gt;' || REC. || '&lt;/&gt;');</v>
      </c>
      <c r="C614" s="133" t="str">
        <f t="shared" si="12"/>
        <v>DECODE(C_T., 0, NULL, C_T.) AS ,</v>
      </c>
      <c r="I614" s="40"/>
      <c r="J614" s="40"/>
      <c r="K614" s="40"/>
      <c r="L614" s="40"/>
      <c r="M614" s="40"/>
    </row>
    <row r="615" spans="1:13" ht="11.25" customHeight="1">
      <c r="A615" s="133" t="str">
        <f t="shared" si="11"/>
        <v>HTP.P('&lt;&gt;' || REC. || '&lt;/&gt;');</v>
      </c>
      <c r="C615" s="133" t="str">
        <f t="shared" si="12"/>
        <v>DECODE(C_T., 0, NULL, C_T.) AS ,</v>
      </c>
      <c r="I615" s="40"/>
      <c r="J615" s="40"/>
      <c r="K615" s="40"/>
      <c r="L615" s="40"/>
      <c r="M615" s="40"/>
    </row>
    <row r="616" spans="1:13" ht="11.25" customHeight="1">
      <c r="A616" s="133" t="str">
        <f t="shared" si="11"/>
        <v>HTP.P('&lt;&gt;' || REC. || '&lt;/&gt;');</v>
      </c>
      <c r="C616" s="133" t="str">
        <f t="shared" si="12"/>
        <v>DECODE(C_T., 0, NULL, C_T.) AS ,</v>
      </c>
      <c r="I616" s="40"/>
      <c r="J616" s="40"/>
      <c r="K616" s="40"/>
      <c r="L616" s="40"/>
      <c r="M616" s="40"/>
    </row>
    <row r="617" spans="1:13" ht="11.25" customHeight="1">
      <c r="A617" s="133" t="str">
        <f t="shared" si="11"/>
        <v>HTP.P('&lt;&gt;' || REC. || '&lt;/&gt;');</v>
      </c>
      <c r="C617" s="133" t="str">
        <f t="shared" si="12"/>
        <v>DECODE(C_T., 0, NULL, C_T.) AS ,</v>
      </c>
      <c r="I617" s="40"/>
      <c r="J617" s="40"/>
      <c r="K617" s="40"/>
      <c r="L617" s="40"/>
      <c r="M617" s="40"/>
    </row>
    <row r="618" spans="1:13" ht="11.25" customHeight="1">
      <c r="A618" s="133" t="str">
        <f t="shared" si="11"/>
        <v>HTP.P('&lt;&gt;' || REC. || '&lt;/&gt;');</v>
      </c>
      <c r="C618" s="133" t="str">
        <f t="shared" si="12"/>
        <v>DECODE(C_T., 0, NULL, C_T.) AS ,</v>
      </c>
      <c r="I618" s="40"/>
      <c r="J618" s="40"/>
      <c r="K618" s="40"/>
      <c r="L618" s="40"/>
      <c r="M618" s="40"/>
    </row>
    <row r="619" spans="1:13" ht="11.25" customHeight="1">
      <c r="A619" s="133" t="str">
        <f t="shared" si="11"/>
        <v>HTP.P('&lt;&gt;' || REC. || '&lt;/&gt;');</v>
      </c>
      <c r="C619" s="133" t="str">
        <f t="shared" si="12"/>
        <v>DECODE(C_T., 0, NULL, C_T.) AS ,</v>
      </c>
      <c r="I619" s="40"/>
      <c r="J619" s="40"/>
      <c r="K619" s="40"/>
      <c r="L619" s="40"/>
      <c r="M619" s="40"/>
    </row>
    <row r="620" spans="1:13" ht="11.25" customHeight="1">
      <c r="A620" s="133" t="str">
        <f t="shared" si="11"/>
        <v>HTP.P('&lt;&gt;' || REC. || '&lt;/&gt;');</v>
      </c>
      <c r="C620" s="133" t="str">
        <f t="shared" si="12"/>
        <v>DECODE(C_T., 0, NULL, C_T.) AS ,</v>
      </c>
      <c r="I620" s="40"/>
      <c r="J620" s="40"/>
      <c r="K620" s="40"/>
      <c r="L620" s="40"/>
      <c r="M620" s="40"/>
    </row>
    <row r="621" spans="1:13" ht="11.25" customHeight="1">
      <c r="A621" s="133" t="str">
        <f t="shared" si="11"/>
        <v>HTP.P('&lt;&gt;' || REC. || '&lt;/&gt;');</v>
      </c>
      <c r="C621" s="133" t="str">
        <f t="shared" si="12"/>
        <v>DECODE(C_T., 0, NULL, C_T.) AS ,</v>
      </c>
      <c r="I621" s="40"/>
      <c r="J621" s="40"/>
      <c r="K621" s="40"/>
      <c r="L621" s="40"/>
      <c r="M621" s="40"/>
    </row>
    <row r="622" spans="1:13" ht="11.25" customHeight="1">
      <c r="A622" s="133" t="str">
        <f t="shared" si="11"/>
        <v>HTP.P('&lt;&gt;' || REC. || '&lt;/&gt;');</v>
      </c>
      <c r="C622" s="133" t="str">
        <f t="shared" si="12"/>
        <v>DECODE(C_T., 0, NULL, C_T.) AS ,</v>
      </c>
      <c r="I622" s="40"/>
      <c r="J622" s="40"/>
      <c r="K622" s="40"/>
      <c r="L622" s="40"/>
      <c r="M622" s="40"/>
    </row>
    <row r="623" spans="1:13" ht="11.25" customHeight="1">
      <c r="A623" s="133" t="str">
        <f t="shared" si="11"/>
        <v>HTP.P('&lt;&gt;' || REC. || '&lt;/&gt;');</v>
      </c>
      <c r="C623" s="133" t="str">
        <f t="shared" si="12"/>
        <v>DECODE(C_T., 0, NULL, C_T.) AS ,</v>
      </c>
      <c r="I623" s="40"/>
      <c r="J623" s="40"/>
      <c r="K623" s="40"/>
      <c r="L623" s="40"/>
      <c r="M623" s="40"/>
    </row>
    <row r="624" spans="1:13" ht="11.25" customHeight="1">
      <c r="A624" s="133" t="str">
        <f t="shared" si="11"/>
        <v>HTP.P('&lt;&gt;' || REC. || '&lt;/&gt;');</v>
      </c>
      <c r="C624" s="133" t="str">
        <f t="shared" si="12"/>
        <v>DECODE(C_T., 0, NULL, C_T.) AS ,</v>
      </c>
      <c r="I624" s="40"/>
      <c r="J624" s="40"/>
      <c r="K624" s="40"/>
      <c r="L624" s="40"/>
      <c r="M624" s="40"/>
    </row>
    <row r="625" spans="1:13" ht="11.25" customHeight="1">
      <c r="A625" s="133" t="str">
        <f t="shared" si="11"/>
        <v>HTP.P('&lt;&gt;' || REC. || '&lt;/&gt;');</v>
      </c>
      <c r="C625" s="133" t="str">
        <f t="shared" si="12"/>
        <v>DECODE(C_T., 0, NULL, C_T.) AS ,</v>
      </c>
      <c r="I625" s="40"/>
      <c r="J625" s="40"/>
      <c r="K625" s="40"/>
      <c r="L625" s="40"/>
      <c r="M625" s="40"/>
    </row>
    <row r="626" spans="1:13" ht="11.25" customHeight="1">
      <c r="A626" s="133" t="str">
        <f t="shared" si="11"/>
        <v>HTP.P('&lt;&gt;' || REC. || '&lt;/&gt;');</v>
      </c>
      <c r="C626" s="133" t="str">
        <f t="shared" si="12"/>
        <v>DECODE(C_T., 0, NULL, C_T.) AS ,</v>
      </c>
      <c r="I626" s="40"/>
      <c r="J626" s="40"/>
      <c r="K626" s="40"/>
      <c r="L626" s="40"/>
      <c r="M626" s="40"/>
    </row>
    <row r="627" spans="1:13" ht="11.25" customHeight="1">
      <c r="A627" s="133" t="str">
        <f t="shared" si="11"/>
        <v>HTP.P('&lt;&gt;' || REC. || '&lt;/&gt;');</v>
      </c>
      <c r="C627" s="133" t="str">
        <f t="shared" si="12"/>
        <v>DECODE(C_T., 0, NULL, C_T.) AS ,</v>
      </c>
      <c r="I627" s="40"/>
      <c r="J627" s="40"/>
      <c r="K627" s="40"/>
      <c r="L627" s="40"/>
      <c r="M627" s="40"/>
    </row>
    <row r="628" spans="1:13" ht="11.25" customHeight="1">
      <c r="A628" s="133" t="str">
        <f t="shared" si="11"/>
        <v>HTP.P('&lt;&gt;' || REC. || '&lt;/&gt;');</v>
      </c>
      <c r="C628" s="133" t="str">
        <f t="shared" si="12"/>
        <v>DECODE(C_T., 0, NULL, C_T.) AS ,</v>
      </c>
      <c r="I628" s="40"/>
      <c r="J628" s="40"/>
      <c r="K628" s="40"/>
      <c r="L628" s="40"/>
      <c r="M628" s="40"/>
    </row>
    <row r="629" spans="1:13" ht="11.25" customHeight="1">
      <c r="A629" s="133" t="str">
        <f t="shared" si="11"/>
        <v>HTP.P('&lt;&gt;' || REC. || '&lt;/&gt;');</v>
      </c>
      <c r="C629" s="133" t="str">
        <f t="shared" si="12"/>
        <v>DECODE(C_T., 0, NULL, C_T.) AS ,</v>
      </c>
      <c r="I629" s="40"/>
      <c r="J629" s="40"/>
      <c r="K629" s="40"/>
      <c r="L629" s="40"/>
      <c r="M629" s="40"/>
    </row>
    <row r="630" spans="1:13" ht="11.25" customHeight="1">
      <c r="A630" s="133" t="str">
        <f t="shared" si="11"/>
        <v>HTP.P('&lt;&gt;' || REC. || '&lt;/&gt;');</v>
      </c>
      <c r="C630" s="133" t="str">
        <f t="shared" si="12"/>
        <v>DECODE(C_T., 0, NULL, C_T.) AS ,</v>
      </c>
      <c r="I630" s="40"/>
      <c r="J630" s="40"/>
      <c r="K630" s="40"/>
      <c r="L630" s="40"/>
      <c r="M630" s="40"/>
    </row>
    <row r="631" spans="1:13" ht="11.25" customHeight="1">
      <c r="A631" s="133" t="str">
        <f t="shared" si="11"/>
        <v>HTP.P('&lt;&gt;' || REC. || '&lt;/&gt;');</v>
      </c>
      <c r="C631" s="133" t="str">
        <f t="shared" si="12"/>
        <v>DECODE(C_T., 0, NULL, C_T.) AS ,</v>
      </c>
      <c r="I631" s="40"/>
      <c r="J631" s="40"/>
      <c r="K631" s="40"/>
      <c r="L631" s="40"/>
      <c r="M631" s="40"/>
    </row>
    <row r="632" spans="1:13" ht="11.25" customHeight="1">
      <c r="A632" s="133" t="str">
        <f t="shared" si="11"/>
        <v>HTP.P('&lt;&gt;' || REC. || '&lt;/&gt;');</v>
      </c>
      <c r="C632" s="133" t="str">
        <f t="shared" si="12"/>
        <v>DECODE(C_T., 0, NULL, C_T.) AS ,</v>
      </c>
      <c r="I632" s="40"/>
      <c r="J632" s="40"/>
      <c r="K632" s="40"/>
      <c r="L632" s="40"/>
      <c r="M632" s="40"/>
    </row>
    <row r="633" spans="1:13" ht="11.25" customHeight="1">
      <c r="A633" s="133" t="str">
        <f t="shared" si="11"/>
        <v>HTP.P('&lt;&gt;' || REC. || '&lt;/&gt;');</v>
      </c>
      <c r="C633" s="133" t="str">
        <f t="shared" si="12"/>
        <v>DECODE(C_T., 0, NULL, C_T.) AS ,</v>
      </c>
      <c r="I633" s="40"/>
      <c r="J633" s="40"/>
      <c r="K633" s="40"/>
      <c r="L633" s="40"/>
      <c r="M633" s="40"/>
    </row>
    <row r="634" spans="1:13" ht="11.25" customHeight="1">
      <c r="A634" s="133" t="str">
        <f t="shared" si="11"/>
        <v>HTP.P('&lt;&gt;' || REC. || '&lt;/&gt;');</v>
      </c>
      <c r="C634" s="133" t="str">
        <f t="shared" si="12"/>
        <v>DECODE(C_T., 0, NULL, C_T.) AS ,</v>
      </c>
      <c r="I634" s="40"/>
      <c r="J634" s="40"/>
      <c r="K634" s="40"/>
      <c r="L634" s="40"/>
      <c r="M634" s="40"/>
    </row>
    <row r="635" spans="1:13" ht="11.25" customHeight="1">
      <c r="A635" s="133" t="str">
        <f t="shared" si="11"/>
        <v>HTP.P('&lt;&gt;' || REC. || '&lt;/&gt;');</v>
      </c>
      <c r="C635" s="133" t="str">
        <f t="shared" si="12"/>
        <v>DECODE(C_T., 0, NULL, C_T.) AS ,</v>
      </c>
      <c r="I635" s="40"/>
      <c r="J635" s="40"/>
      <c r="K635" s="40"/>
      <c r="L635" s="40"/>
      <c r="M635" s="40"/>
    </row>
    <row r="636" spans="1:13" ht="11.25" customHeight="1">
      <c r="A636" s="133" t="str">
        <f t="shared" si="11"/>
        <v>HTP.P('&lt;&gt;' || REC. || '&lt;/&gt;');</v>
      </c>
      <c r="C636" s="133" t="str">
        <f t="shared" si="12"/>
        <v>DECODE(C_T., 0, NULL, C_T.) AS ,</v>
      </c>
      <c r="I636" s="40"/>
      <c r="J636" s="40"/>
      <c r="K636" s="40"/>
      <c r="L636" s="40"/>
      <c r="M636" s="40"/>
    </row>
    <row r="637" spans="1:13" ht="11.25" customHeight="1">
      <c r="A637" s="133" t="str">
        <f t="shared" si="11"/>
        <v>HTP.P('&lt;&gt;' || REC. || '&lt;/&gt;');</v>
      </c>
      <c r="C637" s="133" t="str">
        <f t="shared" si="12"/>
        <v>DECODE(C_T., 0, NULL, C_T.) AS ,</v>
      </c>
      <c r="I637" s="40"/>
      <c r="J637" s="40"/>
      <c r="K637" s="40"/>
      <c r="L637" s="40"/>
      <c r="M637" s="40"/>
    </row>
    <row r="638" spans="1:13" ht="11.25" customHeight="1">
      <c r="I638" s="40"/>
      <c r="J638" s="40"/>
      <c r="K638" s="40"/>
      <c r="L638" s="40"/>
      <c r="M638" s="40"/>
    </row>
    <row r="639" spans="1:13" ht="11.25" customHeight="1">
      <c r="I639" s="40"/>
      <c r="J639" s="40"/>
      <c r="K639" s="40"/>
      <c r="L639" s="40"/>
      <c r="M639" s="40"/>
    </row>
    <row r="640" spans="1:13" ht="11.25" customHeight="1">
      <c r="I640" s="40"/>
      <c r="J640" s="40"/>
      <c r="K640" s="40"/>
      <c r="L640" s="40"/>
      <c r="M640" s="40"/>
    </row>
    <row r="641" spans="1:13" ht="11.25" customHeight="1">
      <c r="I641" s="40"/>
      <c r="J641" s="40"/>
      <c r="K641" s="40"/>
      <c r="L641" s="40"/>
      <c r="M641" s="40"/>
    </row>
    <row r="642" spans="1:13" ht="11.25" customHeight="1">
      <c r="I642" s="40"/>
      <c r="J642" s="40"/>
      <c r="K642" s="40"/>
      <c r="L642" s="40"/>
      <c r="M642" s="40"/>
    </row>
    <row r="643" spans="1:13" ht="11.25" customHeight="1">
      <c r="I643" s="40"/>
      <c r="J643" s="40"/>
      <c r="K643" s="40"/>
      <c r="L643" s="40"/>
      <c r="M643" s="40"/>
    </row>
    <row r="644" spans="1:13" ht="11.25" customHeight="1">
      <c r="A644" s="133" t="str">
        <f>"HTP.P('&lt;" &amp; I509 &amp; "&gt;' || " &amp; IF(MID(I509,1,6)="L_STUB","NULL","REC." &amp; I509) &amp; " || '&lt;/" &amp; I509 &amp; "&gt;');"</f>
        <v>HTP.P('&lt;&gt;' || REC. || '&lt;/&gt;');</v>
      </c>
      <c r="C644" s="133" t="str">
        <f>"DECODE(C_T." &amp; I509 &amp; ", 0, NULL, C_T." &amp; I509 &amp; ") AS " &amp; I509 &amp; ","</f>
        <v>DECODE(C_T., 0, NULL, C_T.) AS ,</v>
      </c>
      <c r="I644" s="40"/>
      <c r="J644" s="40"/>
      <c r="K644" s="40"/>
      <c r="L644" s="40"/>
      <c r="M644" s="40"/>
    </row>
    <row r="645" spans="1:13" ht="11.25" customHeight="1">
      <c r="A645" s="133" t="str">
        <f t="shared" ref="A645:A708" si="13">"HTP.P('&lt;" &amp; I510 &amp; "&gt;' || " &amp; IF(MID(I510,1,6)="L_STUB","NULL","REC." &amp; I510) &amp; " || '&lt;/" &amp; I510 &amp; "&gt;');"</f>
        <v>HTP.P('&lt;&gt;' || REC. || '&lt;/&gt;');</v>
      </c>
      <c r="C645" s="133" t="str">
        <f t="shared" ref="C645:C708" si="14">"DECODE(C_T." &amp; I510 &amp; ", 0, NULL, C_T." &amp; I510 &amp; ") AS " &amp; I510 &amp; ","</f>
        <v>DECODE(C_T., 0, NULL, C_T.) AS ,</v>
      </c>
      <c r="I645" s="40"/>
      <c r="J645" s="40"/>
      <c r="K645" s="40"/>
      <c r="L645" s="40"/>
      <c r="M645" s="40"/>
    </row>
    <row r="646" spans="1:13" ht="11.25" customHeight="1">
      <c r="A646" s="133" t="str">
        <f t="shared" si="13"/>
        <v>HTP.P('&lt;&gt;' || REC. || '&lt;/&gt;');</v>
      </c>
      <c r="C646" s="133" t="str">
        <f t="shared" si="14"/>
        <v>DECODE(C_T., 0, NULL, C_T.) AS ,</v>
      </c>
      <c r="I646" s="40"/>
      <c r="J646" s="40"/>
      <c r="K646" s="40"/>
      <c r="L646" s="40"/>
      <c r="M646" s="40"/>
    </row>
    <row r="647" spans="1:13" ht="11.25" customHeight="1">
      <c r="A647" s="133" t="str">
        <f t="shared" si="13"/>
        <v>HTP.P('&lt;&gt;' || REC. || '&lt;/&gt;');</v>
      </c>
      <c r="C647" s="133" t="str">
        <f t="shared" si="14"/>
        <v>DECODE(C_T., 0, NULL, C_T.) AS ,</v>
      </c>
      <c r="I647" s="40"/>
      <c r="J647" s="40"/>
      <c r="K647" s="40"/>
      <c r="L647" s="40"/>
      <c r="M647" s="40"/>
    </row>
    <row r="648" spans="1:13" ht="11.25" customHeight="1">
      <c r="A648" s="133" t="str">
        <f t="shared" si="13"/>
        <v>HTP.P('&lt;&gt;' || REC. || '&lt;/&gt;');</v>
      </c>
      <c r="C648" s="133" t="str">
        <f t="shared" si="14"/>
        <v>DECODE(C_T., 0, NULL, C_T.) AS ,</v>
      </c>
      <c r="I648" s="40"/>
      <c r="J648" s="40"/>
      <c r="K648" s="40"/>
      <c r="L648" s="40"/>
      <c r="M648" s="40"/>
    </row>
    <row r="649" spans="1:13" ht="11.25" customHeight="1">
      <c r="A649" s="133" t="str">
        <f t="shared" si="13"/>
        <v>HTP.P('&lt;&gt;' || REC. || '&lt;/&gt;');</v>
      </c>
      <c r="C649" s="133" t="str">
        <f t="shared" si="14"/>
        <v>DECODE(C_T., 0, NULL, C_T.) AS ,</v>
      </c>
      <c r="I649" s="40"/>
      <c r="J649" s="40"/>
      <c r="K649" s="40"/>
      <c r="L649" s="40"/>
      <c r="M649" s="40"/>
    </row>
    <row r="650" spans="1:13" ht="11.25" customHeight="1">
      <c r="A650" s="133" t="str">
        <f t="shared" si="13"/>
        <v>HTP.P('&lt;&gt;' || REC. || '&lt;/&gt;');</v>
      </c>
      <c r="C650" s="133" t="str">
        <f t="shared" si="14"/>
        <v>DECODE(C_T., 0, NULL, C_T.) AS ,</v>
      </c>
      <c r="I650" s="40"/>
      <c r="J650" s="40"/>
      <c r="K650" s="40"/>
      <c r="L650" s="40"/>
      <c r="M650" s="40"/>
    </row>
    <row r="651" spans="1:13" ht="11.25" customHeight="1">
      <c r="A651" s="133" t="str">
        <f t="shared" si="13"/>
        <v>HTP.P('&lt;&gt;' || REC. || '&lt;/&gt;');</v>
      </c>
      <c r="C651" s="133" t="str">
        <f t="shared" si="14"/>
        <v>DECODE(C_T., 0, NULL, C_T.) AS ,</v>
      </c>
      <c r="I651" s="40"/>
      <c r="J651" s="40"/>
      <c r="K651" s="40"/>
      <c r="L651" s="40"/>
      <c r="M651" s="40"/>
    </row>
    <row r="652" spans="1:13" ht="11.25" customHeight="1">
      <c r="A652" s="133" t="str">
        <f t="shared" si="13"/>
        <v>HTP.P('&lt;&gt;' || REC. || '&lt;/&gt;');</v>
      </c>
      <c r="C652" s="133" t="str">
        <f t="shared" si="14"/>
        <v>DECODE(C_T., 0, NULL, C_T.) AS ,</v>
      </c>
      <c r="I652" s="40"/>
      <c r="J652" s="40"/>
      <c r="K652" s="40"/>
      <c r="L652" s="40"/>
      <c r="M652" s="40"/>
    </row>
    <row r="653" spans="1:13" ht="11.25" customHeight="1">
      <c r="A653" s="133" t="str">
        <f t="shared" si="13"/>
        <v>HTP.P('&lt;&gt;' || REC. || '&lt;/&gt;');</v>
      </c>
      <c r="C653" s="133" t="str">
        <f t="shared" si="14"/>
        <v>DECODE(C_T., 0, NULL, C_T.) AS ,</v>
      </c>
      <c r="I653" s="40"/>
      <c r="J653" s="40"/>
      <c r="K653" s="40"/>
      <c r="L653" s="40"/>
      <c r="M653" s="40"/>
    </row>
    <row r="654" spans="1:13" ht="11.25" customHeight="1">
      <c r="A654" s="133" t="str">
        <f t="shared" si="13"/>
        <v>HTP.P('&lt;&gt;' || REC. || '&lt;/&gt;');</v>
      </c>
      <c r="C654" s="133" t="str">
        <f t="shared" si="14"/>
        <v>DECODE(C_T., 0, NULL, C_T.) AS ,</v>
      </c>
      <c r="I654" s="40"/>
      <c r="J654" s="40"/>
      <c r="K654" s="40"/>
      <c r="L654" s="40"/>
      <c r="M654" s="40"/>
    </row>
    <row r="655" spans="1:13" ht="11.25" customHeight="1">
      <c r="A655" s="133" t="str">
        <f t="shared" si="13"/>
        <v>HTP.P('&lt;&gt;' || REC. || '&lt;/&gt;');</v>
      </c>
      <c r="C655" s="133" t="str">
        <f t="shared" si="14"/>
        <v>DECODE(C_T., 0, NULL, C_T.) AS ,</v>
      </c>
      <c r="I655" s="40"/>
      <c r="J655" s="40"/>
      <c r="K655" s="40"/>
      <c r="L655" s="40"/>
      <c r="M655" s="40"/>
    </row>
    <row r="656" spans="1:13" ht="11.25" customHeight="1">
      <c r="A656" s="133" t="str">
        <f t="shared" si="13"/>
        <v>HTP.P('&lt;&gt;' || REC. || '&lt;/&gt;');</v>
      </c>
      <c r="C656" s="133" t="str">
        <f t="shared" si="14"/>
        <v>DECODE(C_T., 0, NULL, C_T.) AS ,</v>
      </c>
      <c r="I656" s="40"/>
      <c r="J656" s="40"/>
      <c r="K656" s="40"/>
      <c r="L656" s="40"/>
      <c r="M656" s="40"/>
    </row>
    <row r="657" spans="1:13" ht="11.25" customHeight="1">
      <c r="A657" s="133" t="str">
        <f t="shared" si="13"/>
        <v>HTP.P('&lt;&gt;' || REC. || '&lt;/&gt;');</v>
      </c>
      <c r="C657" s="133" t="str">
        <f t="shared" si="14"/>
        <v>DECODE(C_T., 0, NULL, C_T.) AS ,</v>
      </c>
      <c r="I657" s="40"/>
      <c r="J657" s="40"/>
      <c r="K657" s="40"/>
      <c r="L657" s="40"/>
      <c r="M657" s="40"/>
    </row>
    <row r="658" spans="1:13" ht="11.25" customHeight="1">
      <c r="A658" s="133" t="str">
        <f t="shared" si="13"/>
        <v>HTP.P('&lt;&gt;' || REC. || '&lt;/&gt;');</v>
      </c>
      <c r="C658" s="133" t="str">
        <f t="shared" si="14"/>
        <v>DECODE(C_T., 0, NULL, C_T.) AS ,</v>
      </c>
      <c r="I658" s="40"/>
      <c r="J658" s="40"/>
      <c r="K658" s="40"/>
      <c r="L658" s="40"/>
      <c r="M658" s="40"/>
    </row>
    <row r="659" spans="1:13" ht="11.25" customHeight="1">
      <c r="A659" s="133" t="str">
        <f t="shared" si="13"/>
        <v>HTP.P('&lt;&gt;' || REC. || '&lt;/&gt;');</v>
      </c>
      <c r="C659" s="133" t="str">
        <f t="shared" si="14"/>
        <v>DECODE(C_T., 0, NULL, C_T.) AS ,</v>
      </c>
      <c r="I659" s="40"/>
      <c r="J659" s="40"/>
      <c r="K659" s="40"/>
      <c r="L659" s="40"/>
      <c r="M659" s="40"/>
    </row>
    <row r="660" spans="1:13" ht="11.25" customHeight="1">
      <c r="A660" s="133" t="str">
        <f t="shared" si="13"/>
        <v>HTP.P('&lt;&gt;' || REC. || '&lt;/&gt;');</v>
      </c>
      <c r="C660" s="133" t="str">
        <f t="shared" si="14"/>
        <v>DECODE(C_T., 0, NULL, C_T.) AS ,</v>
      </c>
      <c r="I660" s="40"/>
      <c r="J660" s="40"/>
      <c r="K660" s="40"/>
      <c r="L660" s="40"/>
      <c r="M660" s="40"/>
    </row>
    <row r="661" spans="1:13" ht="11.25" customHeight="1">
      <c r="A661" s="133" t="str">
        <f t="shared" si="13"/>
        <v>HTP.P('&lt;&gt;' || REC. || '&lt;/&gt;');</v>
      </c>
      <c r="C661" s="133" t="str">
        <f t="shared" si="14"/>
        <v>DECODE(C_T., 0, NULL, C_T.) AS ,</v>
      </c>
      <c r="I661" s="40"/>
      <c r="J661" s="40"/>
      <c r="K661" s="40"/>
      <c r="L661" s="40"/>
      <c r="M661" s="40"/>
    </row>
    <row r="662" spans="1:13" ht="11.25" customHeight="1">
      <c r="A662" s="133" t="str">
        <f t="shared" si="13"/>
        <v>HTP.P('&lt;&gt;' || REC. || '&lt;/&gt;');</v>
      </c>
      <c r="C662" s="133" t="str">
        <f t="shared" si="14"/>
        <v>DECODE(C_T., 0, NULL, C_T.) AS ,</v>
      </c>
      <c r="I662" s="40"/>
      <c r="J662" s="40"/>
      <c r="K662" s="40"/>
      <c r="L662" s="40"/>
      <c r="M662" s="40"/>
    </row>
    <row r="663" spans="1:13" ht="11.25" customHeight="1">
      <c r="A663" s="133" t="str">
        <f t="shared" si="13"/>
        <v>HTP.P('&lt;&gt;' || REC. || '&lt;/&gt;');</v>
      </c>
      <c r="C663" s="133" t="str">
        <f t="shared" si="14"/>
        <v>DECODE(C_T., 0, NULL, C_T.) AS ,</v>
      </c>
      <c r="I663" s="40"/>
      <c r="J663" s="40"/>
      <c r="K663" s="40"/>
      <c r="L663" s="40"/>
      <c r="M663" s="40"/>
    </row>
    <row r="664" spans="1:13" ht="11.25" customHeight="1">
      <c r="A664" s="133" t="str">
        <f t="shared" si="13"/>
        <v>HTP.P('&lt;&gt;' || REC. || '&lt;/&gt;');</v>
      </c>
      <c r="C664" s="133" t="str">
        <f t="shared" si="14"/>
        <v>DECODE(C_T., 0, NULL, C_T.) AS ,</v>
      </c>
      <c r="I664" s="40"/>
      <c r="J664" s="40"/>
      <c r="K664" s="40"/>
      <c r="L664" s="40"/>
      <c r="M664" s="40"/>
    </row>
    <row r="665" spans="1:13" ht="11.25" customHeight="1">
      <c r="A665" s="133" t="str">
        <f t="shared" si="13"/>
        <v>HTP.P('&lt;&gt;' || REC. || '&lt;/&gt;');</v>
      </c>
      <c r="C665" s="133" t="str">
        <f t="shared" si="14"/>
        <v>DECODE(C_T., 0, NULL, C_T.) AS ,</v>
      </c>
      <c r="I665" s="40"/>
      <c r="J665" s="40"/>
      <c r="K665" s="40"/>
      <c r="L665" s="40"/>
      <c r="M665" s="40"/>
    </row>
    <row r="666" spans="1:13" ht="11.25" customHeight="1">
      <c r="A666" s="133" t="str">
        <f t="shared" si="13"/>
        <v>HTP.P('&lt;&gt;' || REC. || '&lt;/&gt;');</v>
      </c>
      <c r="C666" s="133" t="str">
        <f t="shared" si="14"/>
        <v>DECODE(C_T., 0, NULL, C_T.) AS ,</v>
      </c>
      <c r="I666" s="40"/>
      <c r="J666" s="40"/>
      <c r="K666" s="40"/>
      <c r="L666" s="40"/>
      <c r="M666" s="40"/>
    </row>
    <row r="667" spans="1:13" ht="11.25" customHeight="1">
      <c r="A667" s="133" t="str">
        <f t="shared" si="13"/>
        <v>HTP.P('&lt;&gt;' || REC. || '&lt;/&gt;');</v>
      </c>
      <c r="C667" s="133" t="str">
        <f t="shared" si="14"/>
        <v>DECODE(C_T., 0, NULL, C_T.) AS ,</v>
      </c>
      <c r="I667" s="40"/>
      <c r="J667" s="40"/>
      <c r="K667" s="40"/>
      <c r="L667" s="40"/>
      <c r="M667" s="40"/>
    </row>
    <row r="668" spans="1:13" ht="11.25" customHeight="1">
      <c r="A668" s="133" t="str">
        <f t="shared" si="13"/>
        <v>HTP.P('&lt;&gt;' || REC. || '&lt;/&gt;');</v>
      </c>
      <c r="C668" s="133" t="str">
        <f t="shared" si="14"/>
        <v>DECODE(C_T., 0, NULL, C_T.) AS ,</v>
      </c>
      <c r="I668" s="40"/>
      <c r="J668" s="40"/>
      <c r="K668" s="40"/>
      <c r="L668" s="40"/>
      <c r="M668" s="40"/>
    </row>
    <row r="669" spans="1:13" ht="11.25" customHeight="1">
      <c r="A669" s="133" t="str">
        <f t="shared" si="13"/>
        <v>HTP.P('&lt;&gt;' || REC. || '&lt;/&gt;');</v>
      </c>
      <c r="C669" s="133" t="str">
        <f t="shared" si="14"/>
        <v>DECODE(C_T., 0, NULL, C_T.) AS ,</v>
      </c>
      <c r="I669" s="40"/>
      <c r="J669" s="40"/>
      <c r="K669" s="40"/>
      <c r="L669" s="40"/>
      <c r="M669" s="40"/>
    </row>
    <row r="670" spans="1:13" ht="11.25" customHeight="1">
      <c r="A670" s="133" t="str">
        <f t="shared" si="13"/>
        <v>HTP.P('&lt;&gt;' || REC. || '&lt;/&gt;');</v>
      </c>
      <c r="C670" s="133" t="str">
        <f t="shared" si="14"/>
        <v>DECODE(C_T., 0, NULL, C_T.) AS ,</v>
      </c>
      <c r="I670" s="40"/>
      <c r="J670" s="40"/>
      <c r="K670" s="40"/>
      <c r="L670" s="40"/>
      <c r="M670" s="40"/>
    </row>
    <row r="671" spans="1:13" ht="11.25" customHeight="1">
      <c r="A671" s="133" t="str">
        <f t="shared" si="13"/>
        <v>HTP.P('&lt;&gt;' || REC. || '&lt;/&gt;');</v>
      </c>
      <c r="C671" s="133" t="str">
        <f t="shared" si="14"/>
        <v>DECODE(C_T., 0, NULL, C_T.) AS ,</v>
      </c>
      <c r="I671" s="40"/>
      <c r="J671" s="40"/>
      <c r="K671" s="40"/>
      <c r="L671" s="40"/>
      <c r="M671" s="40"/>
    </row>
    <row r="672" spans="1:13" ht="11.25" customHeight="1">
      <c r="A672" s="133" t="str">
        <f t="shared" si="13"/>
        <v>HTP.P('&lt;&gt;' || REC. || '&lt;/&gt;');</v>
      </c>
      <c r="C672" s="133" t="str">
        <f t="shared" si="14"/>
        <v>DECODE(C_T., 0, NULL, C_T.) AS ,</v>
      </c>
      <c r="I672" s="40"/>
      <c r="J672" s="40"/>
      <c r="K672" s="40"/>
      <c r="L672" s="40"/>
      <c r="M672" s="40"/>
    </row>
    <row r="673" spans="1:13" ht="11.25" customHeight="1">
      <c r="A673" s="133" t="str">
        <f t="shared" si="13"/>
        <v>HTP.P('&lt;&gt;' || REC. || '&lt;/&gt;');</v>
      </c>
      <c r="C673" s="133" t="str">
        <f t="shared" si="14"/>
        <v>DECODE(C_T., 0, NULL, C_T.) AS ,</v>
      </c>
      <c r="I673" s="40"/>
      <c r="J673" s="40"/>
      <c r="K673" s="40"/>
      <c r="L673" s="40"/>
      <c r="M673" s="40"/>
    </row>
    <row r="674" spans="1:13" ht="11.25" customHeight="1">
      <c r="A674" s="133" t="str">
        <f t="shared" si="13"/>
        <v>HTP.P('&lt;&gt;' || REC. || '&lt;/&gt;');</v>
      </c>
      <c r="C674" s="133" t="str">
        <f t="shared" si="14"/>
        <v>DECODE(C_T., 0, NULL, C_T.) AS ,</v>
      </c>
      <c r="I674" s="40"/>
      <c r="J674" s="40"/>
      <c r="K674" s="40"/>
      <c r="L674" s="40"/>
      <c r="M674" s="40"/>
    </row>
    <row r="675" spans="1:13" ht="11.25" customHeight="1">
      <c r="A675" s="133" t="str">
        <f t="shared" si="13"/>
        <v>HTP.P('&lt;&gt;' || REC. || '&lt;/&gt;');</v>
      </c>
      <c r="C675" s="133" t="str">
        <f t="shared" si="14"/>
        <v>DECODE(C_T., 0, NULL, C_T.) AS ,</v>
      </c>
      <c r="I675" s="40"/>
      <c r="J675" s="40"/>
      <c r="K675" s="40"/>
      <c r="L675" s="40"/>
      <c r="M675" s="40"/>
    </row>
    <row r="676" spans="1:13" ht="11.25" customHeight="1">
      <c r="A676" s="133" t="str">
        <f t="shared" si="13"/>
        <v>HTP.P('&lt;&gt;' || REC. || '&lt;/&gt;');</v>
      </c>
      <c r="C676" s="133" t="str">
        <f t="shared" si="14"/>
        <v>DECODE(C_T., 0, NULL, C_T.) AS ,</v>
      </c>
      <c r="I676" s="40"/>
      <c r="J676" s="40"/>
      <c r="K676" s="40"/>
      <c r="L676" s="40"/>
      <c r="M676" s="40"/>
    </row>
    <row r="677" spans="1:13" ht="11.25" customHeight="1">
      <c r="A677" s="133" t="str">
        <f t="shared" si="13"/>
        <v>HTP.P('&lt;&gt;' || REC. || '&lt;/&gt;');</v>
      </c>
      <c r="C677" s="133" t="str">
        <f t="shared" si="14"/>
        <v>DECODE(C_T., 0, NULL, C_T.) AS ,</v>
      </c>
      <c r="I677" s="40"/>
      <c r="J677" s="40"/>
      <c r="K677" s="40"/>
      <c r="L677" s="40"/>
      <c r="M677" s="40"/>
    </row>
    <row r="678" spans="1:13" ht="11.25" customHeight="1">
      <c r="A678" s="133" t="str">
        <f t="shared" si="13"/>
        <v>HTP.P('&lt;&gt;' || REC. || '&lt;/&gt;');</v>
      </c>
      <c r="C678" s="133" t="str">
        <f t="shared" si="14"/>
        <v>DECODE(C_T., 0, NULL, C_T.) AS ,</v>
      </c>
      <c r="I678" s="40"/>
      <c r="J678" s="40"/>
      <c r="K678" s="40"/>
      <c r="L678" s="40"/>
      <c r="M678" s="40"/>
    </row>
    <row r="679" spans="1:13" ht="11.25" customHeight="1">
      <c r="A679" s="133" t="str">
        <f t="shared" si="13"/>
        <v>HTP.P('&lt;&gt;' || REC. || '&lt;/&gt;');</v>
      </c>
      <c r="C679" s="133" t="str">
        <f t="shared" si="14"/>
        <v>DECODE(C_T., 0, NULL, C_T.) AS ,</v>
      </c>
      <c r="I679" s="40"/>
      <c r="J679" s="40"/>
      <c r="K679" s="40"/>
      <c r="L679" s="40"/>
      <c r="M679" s="40"/>
    </row>
    <row r="680" spans="1:13" ht="11.25" customHeight="1">
      <c r="A680" s="133" t="str">
        <f t="shared" si="13"/>
        <v>HTP.P('&lt;&gt;' || REC. || '&lt;/&gt;');</v>
      </c>
      <c r="C680" s="133" t="str">
        <f t="shared" si="14"/>
        <v>DECODE(C_T., 0, NULL, C_T.) AS ,</v>
      </c>
      <c r="I680" s="40"/>
      <c r="J680" s="40"/>
      <c r="K680" s="40"/>
      <c r="L680" s="40"/>
      <c r="M680" s="40"/>
    </row>
    <row r="681" spans="1:13" ht="11.25" customHeight="1">
      <c r="A681" s="133" t="str">
        <f t="shared" si="13"/>
        <v>HTP.P('&lt;&gt;' || REC. || '&lt;/&gt;');</v>
      </c>
      <c r="C681" s="133" t="str">
        <f t="shared" si="14"/>
        <v>DECODE(C_T., 0, NULL, C_T.) AS ,</v>
      </c>
      <c r="I681" s="40"/>
      <c r="J681" s="40"/>
      <c r="K681" s="40"/>
      <c r="L681" s="40"/>
      <c r="M681" s="40"/>
    </row>
    <row r="682" spans="1:13" ht="11.25" customHeight="1">
      <c r="A682" s="133" t="str">
        <f t="shared" si="13"/>
        <v>HTP.P('&lt;&gt;' || REC. || '&lt;/&gt;');</v>
      </c>
      <c r="C682" s="133" t="str">
        <f t="shared" si="14"/>
        <v>DECODE(C_T., 0, NULL, C_T.) AS ,</v>
      </c>
      <c r="I682" s="40"/>
      <c r="J682" s="40"/>
      <c r="K682" s="40"/>
      <c r="L682" s="40"/>
      <c r="M682" s="40"/>
    </row>
    <row r="683" spans="1:13" ht="11.25" customHeight="1">
      <c r="A683" s="133" t="str">
        <f t="shared" si="13"/>
        <v>HTP.P('&lt;&gt;' || REC. || '&lt;/&gt;');</v>
      </c>
      <c r="C683" s="133" t="str">
        <f t="shared" si="14"/>
        <v>DECODE(C_T., 0, NULL, C_T.) AS ,</v>
      </c>
      <c r="I683" s="40"/>
      <c r="J683" s="40"/>
      <c r="K683" s="40"/>
      <c r="L683" s="40"/>
      <c r="M683" s="40"/>
    </row>
    <row r="684" spans="1:13" ht="11.25" customHeight="1">
      <c r="A684" s="133" t="str">
        <f t="shared" si="13"/>
        <v>HTP.P('&lt;&gt;' || REC. || '&lt;/&gt;');</v>
      </c>
      <c r="C684" s="133" t="str">
        <f t="shared" si="14"/>
        <v>DECODE(C_T., 0, NULL, C_T.) AS ,</v>
      </c>
      <c r="I684" s="40"/>
      <c r="J684" s="40"/>
      <c r="K684" s="40"/>
      <c r="L684" s="40"/>
      <c r="M684" s="40"/>
    </row>
    <row r="685" spans="1:13" ht="11.25" customHeight="1">
      <c r="A685" s="133" t="str">
        <f t="shared" si="13"/>
        <v>HTP.P('&lt;&gt;' || REC. || '&lt;/&gt;');</v>
      </c>
      <c r="C685" s="133" t="str">
        <f t="shared" si="14"/>
        <v>DECODE(C_T., 0, NULL, C_T.) AS ,</v>
      </c>
      <c r="I685" s="40"/>
      <c r="J685" s="40"/>
      <c r="K685" s="40"/>
      <c r="L685" s="40"/>
      <c r="M685" s="40"/>
    </row>
    <row r="686" spans="1:13" ht="11.25" customHeight="1">
      <c r="A686" s="133" t="str">
        <f t="shared" si="13"/>
        <v>HTP.P('&lt;&gt;' || REC. || '&lt;/&gt;');</v>
      </c>
      <c r="C686" s="133" t="str">
        <f t="shared" si="14"/>
        <v>DECODE(C_T., 0, NULL, C_T.) AS ,</v>
      </c>
      <c r="I686" s="40"/>
      <c r="J686" s="40"/>
      <c r="K686" s="40"/>
      <c r="L686" s="40"/>
      <c r="M686" s="40"/>
    </row>
    <row r="687" spans="1:13" ht="11.25" customHeight="1">
      <c r="A687" s="133" t="str">
        <f t="shared" si="13"/>
        <v>HTP.P('&lt;&gt;' || REC. || '&lt;/&gt;');</v>
      </c>
      <c r="C687" s="133" t="str">
        <f t="shared" si="14"/>
        <v>DECODE(C_T., 0, NULL, C_T.) AS ,</v>
      </c>
      <c r="I687" s="40"/>
      <c r="J687" s="40"/>
      <c r="K687" s="40"/>
      <c r="L687" s="40"/>
      <c r="M687" s="40"/>
    </row>
    <row r="688" spans="1:13" ht="11.25" customHeight="1">
      <c r="A688" s="133" t="str">
        <f t="shared" si="13"/>
        <v>HTP.P('&lt;&gt;' || REC. || '&lt;/&gt;');</v>
      </c>
      <c r="C688" s="133" t="str">
        <f t="shared" si="14"/>
        <v>DECODE(C_T., 0, NULL, C_T.) AS ,</v>
      </c>
      <c r="I688" s="40"/>
      <c r="J688" s="40"/>
      <c r="K688" s="40"/>
      <c r="L688" s="40"/>
      <c r="M688" s="40"/>
    </row>
    <row r="689" spans="1:13" ht="11.25" customHeight="1">
      <c r="A689" s="133" t="str">
        <f t="shared" si="13"/>
        <v>HTP.P('&lt;&gt;' || REC. || '&lt;/&gt;');</v>
      </c>
      <c r="C689" s="133" t="str">
        <f t="shared" si="14"/>
        <v>DECODE(C_T., 0, NULL, C_T.) AS ,</v>
      </c>
      <c r="I689" s="40"/>
      <c r="J689" s="40"/>
      <c r="K689" s="40"/>
      <c r="L689" s="40"/>
      <c r="M689" s="40"/>
    </row>
    <row r="690" spans="1:13" ht="11.25" customHeight="1">
      <c r="A690" s="133" t="str">
        <f t="shared" si="13"/>
        <v>HTP.P('&lt;&gt;' || REC. || '&lt;/&gt;');</v>
      </c>
      <c r="C690" s="133" t="str">
        <f t="shared" si="14"/>
        <v>DECODE(C_T., 0, NULL, C_T.) AS ,</v>
      </c>
      <c r="I690" s="40"/>
      <c r="J690" s="40"/>
      <c r="K690" s="40"/>
      <c r="L690" s="40"/>
      <c r="M690" s="40"/>
    </row>
    <row r="691" spans="1:13" ht="11.25" customHeight="1">
      <c r="A691" s="133" t="str">
        <f t="shared" si="13"/>
        <v>HTP.P('&lt;&gt;' || REC. || '&lt;/&gt;');</v>
      </c>
      <c r="C691" s="133" t="str">
        <f t="shared" si="14"/>
        <v>DECODE(C_T., 0, NULL, C_T.) AS ,</v>
      </c>
      <c r="I691" s="40"/>
      <c r="J691" s="40"/>
      <c r="K691" s="40"/>
      <c r="L691" s="40"/>
      <c r="M691" s="40"/>
    </row>
    <row r="692" spans="1:13" ht="11.25" customHeight="1">
      <c r="A692" s="133" t="str">
        <f t="shared" si="13"/>
        <v>HTP.P('&lt;&gt;' || REC. || '&lt;/&gt;');</v>
      </c>
      <c r="C692" s="133" t="str">
        <f t="shared" si="14"/>
        <v>DECODE(C_T., 0, NULL, C_T.) AS ,</v>
      </c>
      <c r="I692" s="40"/>
      <c r="J692" s="40"/>
      <c r="K692" s="40"/>
      <c r="L692" s="40"/>
      <c r="M692" s="40"/>
    </row>
    <row r="693" spans="1:13" ht="11.25" customHeight="1">
      <c r="A693" s="133" t="str">
        <f t="shared" si="13"/>
        <v>HTP.P('&lt;&gt;' || REC. || '&lt;/&gt;');</v>
      </c>
      <c r="C693" s="133" t="str">
        <f t="shared" si="14"/>
        <v>DECODE(C_T., 0, NULL, C_T.) AS ,</v>
      </c>
      <c r="I693" s="40"/>
      <c r="J693" s="40"/>
      <c r="K693" s="40"/>
      <c r="L693" s="40"/>
      <c r="M693" s="40"/>
    </row>
    <row r="694" spans="1:13" ht="11.25" customHeight="1">
      <c r="A694" s="133" t="str">
        <f t="shared" si="13"/>
        <v>HTP.P('&lt;&gt;' || REC. || '&lt;/&gt;');</v>
      </c>
      <c r="C694" s="133" t="str">
        <f t="shared" si="14"/>
        <v>DECODE(C_T., 0, NULL, C_T.) AS ,</v>
      </c>
      <c r="I694" s="40"/>
      <c r="J694" s="40"/>
      <c r="K694" s="40"/>
      <c r="L694" s="40"/>
      <c r="M694" s="40"/>
    </row>
    <row r="695" spans="1:13" ht="11.25" customHeight="1">
      <c r="A695" s="133" t="str">
        <f t="shared" si="13"/>
        <v>HTP.P('&lt;&gt;' || REC. || '&lt;/&gt;');</v>
      </c>
      <c r="C695" s="133" t="str">
        <f t="shared" si="14"/>
        <v>DECODE(C_T., 0, NULL, C_T.) AS ,</v>
      </c>
      <c r="I695" s="40"/>
      <c r="J695" s="40"/>
      <c r="K695" s="40"/>
      <c r="L695" s="40"/>
      <c r="M695" s="40"/>
    </row>
    <row r="696" spans="1:13" ht="11.25" customHeight="1">
      <c r="A696" s="133" t="str">
        <f t="shared" si="13"/>
        <v>HTP.P('&lt;&gt;' || REC. || '&lt;/&gt;');</v>
      </c>
      <c r="C696" s="133" t="str">
        <f t="shared" si="14"/>
        <v>DECODE(C_T., 0, NULL, C_T.) AS ,</v>
      </c>
      <c r="I696" s="40"/>
      <c r="J696" s="40"/>
      <c r="K696" s="40"/>
      <c r="L696" s="40"/>
      <c r="M696" s="40"/>
    </row>
    <row r="697" spans="1:13" ht="11.25" customHeight="1">
      <c r="A697" s="133" t="str">
        <f t="shared" si="13"/>
        <v>HTP.P('&lt;&gt;' || REC. || '&lt;/&gt;');</v>
      </c>
      <c r="C697" s="133" t="str">
        <f t="shared" si="14"/>
        <v>DECODE(C_T., 0, NULL, C_T.) AS ,</v>
      </c>
      <c r="I697" s="40"/>
      <c r="J697" s="40"/>
      <c r="K697" s="40"/>
      <c r="L697" s="40"/>
      <c r="M697" s="40"/>
    </row>
    <row r="698" spans="1:13" ht="11.25" customHeight="1">
      <c r="A698" s="133" t="str">
        <f t="shared" si="13"/>
        <v>HTP.P('&lt;&gt;' || REC. || '&lt;/&gt;');</v>
      </c>
      <c r="C698" s="133" t="str">
        <f t="shared" si="14"/>
        <v>DECODE(C_T., 0, NULL, C_T.) AS ,</v>
      </c>
      <c r="I698" s="40"/>
      <c r="J698" s="40"/>
      <c r="K698" s="40"/>
      <c r="L698" s="40"/>
      <c r="M698" s="40"/>
    </row>
    <row r="699" spans="1:13" ht="11.25" customHeight="1">
      <c r="A699" s="133" t="str">
        <f t="shared" si="13"/>
        <v>HTP.P('&lt;&gt;' || REC. || '&lt;/&gt;');</v>
      </c>
      <c r="C699" s="133" t="str">
        <f t="shared" si="14"/>
        <v>DECODE(C_T., 0, NULL, C_T.) AS ,</v>
      </c>
      <c r="I699" s="40"/>
      <c r="J699" s="40"/>
      <c r="K699" s="40"/>
      <c r="L699" s="40"/>
      <c r="M699" s="40"/>
    </row>
    <row r="700" spans="1:13" ht="11.25" customHeight="1">
      <c r="A700" s="133" t="str">
        <f t="shared" si="13"/>
        <v>HTP.P('&lt;&gt;' || REC. || '&lt;/&gt;');</v>
      </c>
      <c r="C700" s="133" t="str">
        <f t="shared" si="14"/>
        <v>DECODE(C_T., 0, NULL, C_T.) AS ,</v>
      </c>
      <c r="I700" s="40"/>
      <c r="J700" s="40"/>
      <c r="K700" s="40"/>
      <c r="L700" s="40"/>
      <c r="M700" s="40"/>
    </row>
    <row r="701" spans="1:13" ht="11.25" customHeight="1">
      <c r="A701" s="133" t="str">
        <f t="shared" si="13"/>
        <v>HTP.P('&lt;&gt;' || REC. || '&lt;/&gt;');</v>
      </c>
      <c r="C701" s="133" t="str">
        <f t="shared" si="14"/>
        <v>DECODE(C_T., 0, NULL, C_T.) AS ,</v>
      </c>
      <c r="I701" s="40"/>
      <c r="J701" s="40"/>
      <c r="K701" s="40"/>
      <c r="L701" s="40"/>
      <c r="M701" s="40"/>
    </row>
    <row r="702" spans="1:13" ht="11.25" customHeight="1">
      <c r="A702" s="133" t="str">
        <f t="shared" si="13"/>
        <v>HTP.P('&lt;&gt;' || REC. || '&lt;/&gt;');</v>
      </c>
      <c r="C702" s="133" t="str">
        <f t="shared" si="14"/>
        <v>DECODE(C_T., 0, NULL, C_T.) AS ,</v>
      </c>
      <c r="I702" s="40"/>
      <c r="J702" s="40"/>
      <c r="K702" s="40"/>
      <c r="L702" s="40"/>
      <c r="M702" s="40"/>
    </row>
    <row r="703" spans="1:13" ht="11.25" customHeight="1">
      <c r="A703" s="133" t="str">
        <f t="shared" si="13"/>
        <v>HTP.P('&lt;&gt;' || REC. || '&lt;/&gt;');</v>
      </c>
      <c r="C703" s="133" t="str">
        <f t="shared" si="14"/>
        <v>DECODE(C_T., 0, NULL, C_T.) AS ,</v>
      </c>
      <c r="I703" s="40"/>
      <c r="J703" s="40"/>
      <c r="K703" s="40"/>
      <c r="L703" s="40"/>
      <c r="M703" s="40"/>
    </row>
    <row r="704" spans="1:13" ht="11.25" customHeight="1">
      <c r="A704" s="133" t="str">
        <f t="shared" si="13"/>
        <v>HTP.P('&lt;&gt;' || REC. || '&lt;/&gt;');</v>
      </c>
      <c r="C704" s="133" t="str">
        <f t="shared" si="14"/>
        <v>DECODE(C_T., 0, NULL, C_T.) AS ,</v>
      </c>
      <c r="I704" s="40"/>
      <c r="J704" s="40"/>
      <c r="K704" s="40"/>
      <c r="L704" s="40"/>
      <c r="M704" s="40"/>
    </row>
    <row r="705" spans="1:13" ht="11.25" customHeight="1">
      <c r="A705" s="133" t="str">
        <f t="shared" si="13"/>
        <v>HTP.P('&lt;&gt;' || REC. || '&lt;/&gt;');</v>
      </c>
      <c r="C705" s="133" t="str">
        <f t="shared" si="14"/>
        <v>DECODE(C_T., 0, NULL, C_T.) AS ,</v>
      </c>
      <c r="I705" s="40"/>
      <c r="J705" s="40"/>
      <c r="K705" s="40"/>
      <c r="L705" s="40"/>
      <c r="M705" s="40"/>
    </row>
    <row r="706" spans="1:13" ht="11.25" customHeight="1">
      <c r="A706" s="133" t="str">
        <f t="shared" si="13"/>
        <v>HTP.P('&lt;&gt;' || REC. || '&lt;/&gt;');</v>
      </c>
      <c r="C706" s="133" t="str">
        <f t="shared" si="14"/>
        <v>DECODE(C_T., 0, NULL, C_T.) AS ,</v>
      </c>
      <c r="I706" s="40"/>
      <c r="J706" s="40"/>
      <c r="K706" s="40"/>
      <c r="L706" s="40"/>
      <c r="M706" s="40"/>
    </row>
    <row r="707" spans="1:13" ht="11.25" customHeight="1">
      <c r="A707" s="133" t="str">
        <f t="shared" si="13"/>
        <v>HTP.P('&lt;&gt;' || REC. || '&lt;/&gt;');</v>
      </c>
      <c r="C707" s="133" t="str">
        <f t="shared" si="14"/>
        <v>DECODE(C_T., 0, NULL, C_T.) AS ,</v>
      </c>
      <c r="I707" s="40"/>
      <c r="J707" s="40"/>
      <c r="K707" s="40"/>
      <c r="L707" s="40"/>
      <c r="M707" s="40"/>
    </row>
    <row r="708" spans="1:13" ht="11.25" customHeight="1">
      <c r="A708" s="133" t="str">
        <f t="shared" si="13"/>
        <v>HTP.P('&lt;&gt;' || REC. || '&lt;/&gt;');</v>
      </c>
      <c r="C708" s="133" t="str">
        <f t="shared" si="14"/>
        <v>DECODE(C_T., 0, NULL, C_T.) AS ,</v>
      </c>
      <c r="I708" s="40"/>
      <c r="J708" s="40"/>
      <c r="K708" s="40"/>
      <c r="L708" s="40"/>
      <c r="M708" s="40"/>
    </row>
    <row r="709" spans="1:13" ht="11.25" customHeight="1">
      <c r="A709" s="133" t="str">
        <f t="shared" ref="A709:A754" si="15">"HTP.P('&lt;" &amp; I574 &amp; "&gt;' || " &amp; IF(MID(I574,1,6)="L_STUB","NULL","REC." &amp; I574) &amp; " || '&lt;/" &amp; I574 &amp; "&gt;');"</f>
        <v>HTP.P('&lt;&gt;' || REC. || '&lt;/&gt;');</v>
      </c>
      <c r="C709" s="133" t="str">
        <f t="shared" ref="C709:C754" si="16">"DECODE(C_T." &amp; I574 &amp; ", 0, NULL, C_T." &amp; I574 &amp; ") AS " &amp; I574 &amp; ","</f>
        <v>DECODE(C_T., 0, NULL, C_T.) AS ,</v>
      </c>
      <c r="I709" s="40"/>
      <c r="J709" s="40"/>
      <c r="K709" s="40"/>
      <c r="L709" s="40"/>
      <c r="M709" s="40"/>
    </row>
    <row r="710" spans="1:13" ht="11.25" customHeight="1">
      <c r="A710" s="133" t="str">
        <f t="shared" si="15"/>
        <v>HTP.P('&lt;&gt;' || REC. || '&lt;/&gt;');</v>
      </c>
      <c r="C710" s="133" t="str">
        <f t="shared" si="16"/>
        <v>DECODE(C_T., 0, NULL, C_T.) AS ,</v>
      </c>
      <c r="I710" s="40"/>
      <c r="J710" s="40"/>
      <c r="K710" s="40"/>
      <c r="L710" s="40"/>
      <c r="M710" s="40"/>
    </row>
    <row r="711" spans="1:13" ht="11.25" customHeight="1">
      <c r="A711" s="133" t="str">
        <f t="shared" si="15"/>
        <v>HTP.P('&lt;&gt;' || REC. || '&lt;/&gt;');</v>
      </c>
      <c r="C711" s="133" t="str">
        <f t="shared" si="16"/>
        <v>DECODE(C_T., 0, NULL, C_T.) AS ,</v>
      </c>
      <c r="I711" s="40"/>
      <c r="J711" s="40"/>
      <c r="K711" s="40"/>
      <c r="L711" s="40"/>
      <c r="M711" s="40"/>
    </row>
    <row r="712" spans="1:13" ht="11.25" customHeight="1">
      <c r="A712" s="133" t="str">
        <f t="shared" si="15"/>
        <v>HTP.P('&lt;&gt;' || REC. || '&lt;/&gt;');</v>
      </c>
      <c r="C712" s="133" t="str">
        <f t="shared" si="16"/>
        <v>DECODE(C_T., 0, NULL, C_T.) AS ,</v>
      </c>
      <c r="I712" s="40"/>
      <c r="J712" s="40"/>
      <c r="K712" s="40"/>
      <c r="L712" s="40"/>
      <c r="M712" s="40"/>
    </row>
    <row r="713" spans="1:13" ht="11.25" customHeight="1">
      <c r="A713" s="133" t="str">
        <f t="shared" si="15"/>
        <v>HTP.P('&lt;&gt;' || REC. || '&lt;/&gt;');</v>
      </c>
      <c r="C713" s="133" t="str">
        <f t="shared" si="16"/>
        <v>DECODE(C_T., 0, NULL, C_T.) AS ,</v>
      </c>
      <c r="I713" s="40"/>
      <c r="J713" s="40"/>
      <c r="K713" s="40"/>
      <c r="L713" s="40"/>
      <c r="M713" s="40"/>
    </row>
    <row r="714" spans="1:13" ht="11.25" customHeight="1">
      <c r="A714" s="133" t="str">
        <f t="shared" si="15"/>
        <v>HTP.P('&lt;&gt;' || REC. || '&lt;/&gt;');</v>
      </c>
      <c r="C714" s="133" t="str">
        <f t="shared" si="16"/>
        <v>DECODE(C_T., 0, NULL, C_T.) AS ,</v>
      </c>
      <c r="I714" s="40"/>
      <c r="J714" s="40"/>
      <c r="K714" s="40"/>
      <c r="L714" s="40"/>
      <c r="M714" s="40"/>
    </row>
    <row r="715" spans="1:13" ht="11.25" customHeight="1">
      <c r="A715" s="133" t="str">
        <f t="shared" si="15"/>
        <v>HTP.P('&lt;&gt;' || REC. || '&lt;/&gt;');</v>
      </c>
      <c r="C715" s="133" t="str">
        <f t="shared" si="16"/>
        <v>DECODE(C_T., 0, NULL, C_T.) AS ,</v>
      </c>
      <c r="I715" s="40"/>
      <c r="J715" s="40"/>
      <c r="K715" s="40"/>
      <c r="L715" s="40"/>
      <c r="M715" s="40"/>
    </row>
    <row r="716" spans="1:13" ht="11.25" customHeight="1">
      <c r="A716" s="133" t="str">
        <f t="shared" si="15"/>
        <v>HTP.P('&lt;&gt;' || REC. || '&lt;/&gt;');</v>
      </c>
      <c r="C716" s="133" t="str">
        <f t="shared" si="16"/>
        <v>DECODE(C_T., 0, NULL, C_T.) AS ,</v>
      </c>
      <c r="I716" s="40"/>
      <c r="J716" s="40"/>
      <c r="K716" s="40"/>
      <c r="L716" s="40"/>
      <c r="M716" s="40"/>
    </row>
    <row r="717" spans="1:13" ht="11.25" customHeight="1">
      <c r="A717" s="133" t="str">
        <f t="shared" si="15"/>
        <v>HTP.P('&lt;&gt;' || REC. || '&lt;/&gt;');</v>
      </c>
      <c r="C717" s="133" t="str">
        <f t="shared" si="16"/>
        <v>DECODE(C_T., 0, NULL, C_T.) AS ,</v>
      </c>
      <c r="I717" s="40"/>
      <c r="J717" s="40"/>
      <c r="K717" s="40"/>
      <c r="L717" s="40"/>
      <c r="M717" s="40"/>
    </row>
    <row r="718" spans="1:13" ht="11.25" customHeight="1">
      <c r="A718" s="133" t="str">
        <f t="shared" si="15"/>
        <v>HTP.P('&lt;&gt;' || REC. || '&lt;/&gt;');</v>
      </c>
      <c r="C718" s="133" t="str">
        <f t="shared" si="16"/>
        <v>DECODE(C_T., 0, NULL, C_T.) AS ,</v>
      </c>
      <c r="I718" s="40"/>
      <c r="J718" s="40"/>
      <c r="K718" s="40"/>
      <c r="L718" s="40"/>
      <c r="M718" s="40"/>
    </row>
    <row r="719" spans="1:13" ht="11.25" customHeight="1">
      <c r="A719" s="133" t="str">
        <f t="shared" si="15"/>
        <v>HTP.P('&lt;&gt;' || REC. || '&lt;/&gt;');</v>
      </c>
      <c r="C719" s="133" t="str">
        <f t="shared" si="16"/>
        <v>DECODE(C_T., 0, NULL, C_T.) AS ,</v>
      </c>
      <c r="I719" s="40"/>
      <c r="J719" s="40"/>
      <c r="K719" s="40"/>
      <c r="L719" s="40"/>
      <c r="M719" s="40"/>
    </row>
    <row r="720" spans="1:13" ht="11.25" customHeight="1">
      <c r="A720" s="133" t="str">
        <f t="shared" si="15"/>
        <v>HTP.P('&lt;&gt;' || REC. || '&lt;/&gt;');</v>
      </c>
      <c r="C720" s="133" t="str">
        <f t="shared" si="16"/>
        <v>DECODE(C_T., 0, NULL, C_T.) AS ,</v>
      </c>
      <c r="I720" s="40"/>
      <c r="J720" s="40"/>
      <c r="K720" s="40"/>
      <c r="L720" s="40"/>
      <c r="M720" s="40"/>
    </row>
    <row r="721" spans="1:13" ht="11.25" customHeight="1">
      <c r="A721" s="133" t="str">
        <f t="shared" si="15"/>
        <v>HTP.P('&lt;&gt;' || REC. || '&lt;/&gt;');</v>
      </c>
      <c r="C721" s="133" t="str">
        <f t="shared" si="16"/>
        <v>DECODE(C_T., 0, NULL, C_T.) AS ,</v>
      </c>
      <c r="I721" s="40"/>
      <c r="J721" s="40"/>
      <c r="K721" s="40"/>
      <c r="L721" s="40"/>
      <c r="M721" s="40"/>
    </row>
    <row r="722" spans="1:13" ht="11.25" customHeight="1">
      <c r="A722" s="133" t="str">
        <f t="shared" si="15"/>
        <v>HTP.P('&lt;&gt;' || REC. || '&lt;/&gt;');</v>
      </c>
      <c r="C722" s="133" t="str">
        <f t="shared" si="16"/>
        <v>DECODE(C_T., 0, NULL, C_T.) AS ,</v>
      </c>
      <c r="I722" s="40"/>
      <c r="J722" s="40"/>
      <c r="K722" s="40"/>
      <c r="L722" s="40"/>
      <c r="M722" s="40"/>
    </row>
    <row r="723" spans="1:13" ht="11.25" customHeight="1">
      <c r="A723" s="133" t="str">
        <f t="shared" si="15"/>
        <v>HTP.P('&lt;&gt;' || REC. || '&lt;/&gt;');</v>
      </c>
      <c r="C723" s="133" t="str">
        <f t="shared" si="16"/>
        <v>DECODE(C_T., 0, NULL, C_T.) AS ,</v>
      </c>
      <c r="I723" s="40"/>
      <c r="J723" s="40"/>
      <c r="K723" s="40"/>
      <c r="L723" s="40"/>
      <c r="M723" s="40"/>
    </row>
    <row r="724" spans="1:13" ht="11.25" customHeight="1">
      <c r="A724" s="133" t="str">
        <f t="shared" si="15"/>
        <v>HTP.P('&lt;&gt;' || REC. || '&lt;/&gt;');</v>
      </c>
      <c r="C724" s="133" t="str">
        <f t="shared" si="16"/>
        <v>DECODE(C_T., 0, NULL, C_T.) AS ,</v>
      </c>
      <c r="I724" s="40"/>
      <c r="J724" s="40"/>
      <c r="K724" s="40"/>
      <c r="L724" s="40"/>
      <c r="M724" s="40"/>
    </row>
    <row r="725" spans="1:13" ht="11.25" customHeight="1">
      <c r="A725" s="133" t="str">
        <f t="shared" si="15"/>
        <v>HTP.P('&lt;&gt;' || REC. || '&lt;/&gt;');</v>
      </c>
      <c r="C725" s="133" t="str">
        <f t="shared" si="16"/>
        <v>DECODE(C_T., 0, NULL, C_T.) AS ,</v>
      </c>
      <c r="I725" s="40"/>
      <c r="J725" s="40"/>
      <c r="K725" s="40"/>
      <c r="L725" s="40"/>
      <c r="M725" s="40"/>
    </row>
    <row r="726" spans="1:13" ht="11.25" customHeight="1">
      <c r="A726" s="133" t="str">
        <f t="shared" si="15"/>
        <v>HTP.P('&lt;&gt;' || REC. || '&lt;/&gt;');</v>
      </c>
      <c r="C726" s="133" t="str">
        <f t="shared" si="16"/>
        <v>DECODE(C_T., 0, NULL, C_T.) AS ,</v>
      </c>
      <c r="I726" s="40"/>
      <c r="J726" s="40"/>
      <c r="K726" s="40"/>
      <c r="L726" s="40"/>
      <c r="M726" s="40"/>
    </row>
    <row r="727" spans="1:13" ht="11.25" customHeight="1">
      <c r="A727" s="133" t="str">
        <f t="shared" si="15"/>
        <v>HTP.P('&lt;&gt;' || REC. || '&lt;/&gt;');</v>
      </c>
      <c r="C727" s="133" t="str">
        <f t="shared" si="16"/>
        <v>DECODE(C_T., 0, NULL, C_T.) AS ,</v>
      </c>
      <c r="I727" s="40"/>
      <c r="J727" s="40"/>
      <c r="K727" s="40"/>
      <c r="L727" s="40"/>
      <c r="M727" s="40"/>
    </row>
    <row r="728" spans="1:13" ht="11.25" customHeight="1">
      <c r="A728" s="133" t="str">
        <f t="shared" si="15"/>
        <v>HTP.P('&lt;&gt;' || REC. || '&lt;/&gt;');</v>
      </c>
      <c r="C728" s="133" t="str">
        <f t="shared" si="16"/>
        <v>DECODE(C_T., 0, NULL, C_T.) AS ,</v>
      </c>
      <c r="I728" s="40"/>
      <c r="J728" s="40"/>
      <c r="K728" s="40"/>
      <c r="L728" s="40"/>
      <c r="M728" s="40"/>
    </row>
    <row r="729" spans="1:13" ht="11.25" customHeight="1">
      <c r="A729" s="133" t="str">
        <f t="shared" si="15"/>
        <v>HTP.P('&lt;&gt;' || REC. || '&lt;/&gt;');</v>
      </c>
      <c r="C729" s="133" t="str">
        <f t="shared" si="16"/>
        <v>DECODE(C_T., 0, NULL, C_T.) AS ,</v>
      </c>
      <c r="I729" s="40"/>
      <c r="J729" s="40"/>
      <c r="K729" s="40"/>
      <c r="L729" s="40"/>
      <c r="M729" s="40"/>
    </row>
    <row r="730" spans="1:13" ht="11.25" customHeight="1">
      <c r="A730" s="133" t="str">
        <f t="shared" si="15"/>
        <v>HTP.P('&lt;&gt;' || REC. || '&lt;/&gt;');</v>
      </c>
      <c r="C730" s="133" t="str">
        <f t="shared" si="16"/>
        <v>DECODE(C_T., 0, NULL, C_T.) AS ,</v>
      </c>
      <c r="I730" s="40"/>
      <c r="J730" s="40"/>
      <c r="K730" s="40"/>
      <c r="L730" s="40"/>
      <c r="M730" s="40"/>
    </row>
    <row r="731" spans="1:13" ht="11.25" customHeight="1">
      <c r="A731" s="133" t="str">
        <f t="shared" si="15"/>
        <v>HTP.P('&lt;&gt;' || REC. || '&lt;/&gt;');</v>
      </c>
      <c r="C731" s="133" t="str">
        <f t="shared" si="16"/>
        <v>DECODE(C_T., 0, NULL, C_T.) AS ,</v>
      </c>
      <c r="I731" s="40"/>
      <c r="J731" s="40"/>
      <c r="K731" s="40"/>
      <c r="L731" s="40"/>
      <c r="M731" s="40"/>
    </row>
    <row r="732" spans="1:13" ht="11.25" customHeight="1">
      <c r="A732" s="133" t="str">
        <f t="shared" si="15"/>
        <v>HTP.P('&lt;&gt;' || REC. || '&lt;/&gt;');</v>
      </c>
      <c r="C732" s="133" t="str">
        <f t="shared" si="16"/>
        <v>DECODE(C_T., 0, NULL, C_T.) AS ,</v>
      </c>
      <c r="I732" s="40"/>
      <c r="J732" s="40"/>
      <c r="K732" s="40"/>
      <c r="L732" s="40"/>
      <c r="M732" s="40"/>
    </row>
    <row r="733" spans="1:13" ht="11.25" customHeight="1">
      <c r="A733" s="133" t="str">
        <f t="shared" si="15"/>
        <v>HTP.P('&lt;&gt;' || REC. || '&lt;/&gt;');</v>
      </c>
      <c r="C733" s="133" t="str">
        <f t="shared" si="16"/>
        <v>DECODE(C_T., 0, NULL, C_T.) AS ,</v>
      </c>
      <c r="I733" s="40"/>
      <c r="J733" s="40"/>
      <c r="K733" s="40"/>
      <c r="L733" s="40"/>
      <c r="M733" s="40"/>
    </row>
    <row r="734" spans="1:13" ht="11.25" customHeight="1">
      <c r="A734" s="133" t="str">
        <f t="shared" si="15"/>
        <v>HTP.P('&lt;&gt;' || REC. || '&lt;/&gt;');</v>
      </c>
      <c r="C734" s="133" t="str">
        <f t="shared" si="16"/>
        <v>DECODE(C_T., 0, NULL, C_T.) AS ,</v>
      </c>
      <c r="I734" s="40"/>
      <c r="J734" s="40"/>
      <c r="K734" s="40"/>
      <c r="L734" s="40"/>
      <c r="M734" s="40"/>
    </row>
    <row r="735" spans="1:13" ht="11.25" customHeight="1">
      <c r="A735" s="133" t="str">
        <f t="shared" si="15"/>
        <v>HTP.P('&lt;&gt;' || REC. || '&lt;/&gt;');</v>
      </c>
      <c r="C735" s="133" t="str">
        <f t="shared" si="16"/>
        <v>DECODE(C_T., 0, NULL, C_T.) AS ,</v>
      </c>
      <c r="I735" s="40"/>
      <c r="J735" s="40"/>
      <c r="K735" s="40"/>
      <c r="L735" s="40"/>
      <c r="M735" s="40"/>
    </row>
    <row r="736" spans="1:13" ht="11.25" customHeight="1">
      <c r="A736" s="133" t="str">
        <f t="shared" si="15"/>
        <v>HTP.P('&lt;&gt;' || REC. || '&lt;/&gt;');</v>
      </c>
      <c r="C736" s="133" t="str">
        <f t="shared" si="16"/>
        <v>DECODE(C_T., 0, NULL, C_T.) AS ,</v>
      </c>
      <c r="I736" s="40"/>
      <c r="J736" s="40"/>
      <c r="K736" s="40"/>
      <c r="L736" s="40"/>
      <c r="M736" s="40"/>
    </row>
    <row r="737" spans="1:13" ht="11.25" customHeight="1">
      <c r="A737" s="133" t="str">
        <f t="shared" si="15"/>
        <v>HTP.P('&lt;&gt;' || REC. || '&lt;/&gt;');</v>
      </c>
      <c r="C737" s="133" t="str">
        <f t="shared" si="16"/>
        <v>DECODE(C_T., 0, NULL, C_T.) AS ,</v>
      </c>
      <c r="I737" s="40"/>
      <c r="J737" s="40"/>
      <c r="K737" s="40"/>
      <c r="L737" s="40"/>
      <c r="M737" s="40"/>
    </row>
    <row r="738" spans="1:13" ht="11.25" customHeight="1">
      <c r="A738" s="133" t="str">
        <f t="shared" si="15"/>
        <v>HTP.P('&lt;&gt;' || REC. || '&lt;/&gt;');</v>
      </c>
      <c r="C738" s="133" t="str">
        <f t="shared" si="16"/>
        <v>DECODE(C_T., 0, NULL, C_T.) AS ,</v>
      </c>
      <c r="I738" s="40"/>
      <c r="J738" s="40"/>
      <c r="K738" s="40"/>
      <c r="L738" s="40"/>
      <c r="M738" s="40"/>
    </row>
    <row r="739" spans="1:13" ht="11.25" customHeight="1">
      <c r="A739" s="133" t="str">
        <f t="shared" si="15"/>
        <v>HTP.P('&lt;&gt;' || REC. || '&lt;/&gt;');</v>
      </c>
      <c r="C739" s="133" t="str">
        <f t="shared" si="16"/>
        <v>DECODE(C_T., 0, NULL, C_T.) AS ,</v>
      </c>
      <c r="I739" s="40"/>
      <c r="J739" s="40"/>
      <c r="K739" s="40"/>
      <c r="L739" s="40"/>
      <c r="M739" s="40"/>
    </row>
    <row r="740" spans="1:13" ht="11.25" customHeight="1">
      <c r="A740" s="133" t="str">
        <f t="shared" si="15"/>
        <v>HTP.P('&lt;&gt;' || REC. || '&lt;/&gt;');</v>
      </c>
      <c r="C740" s="133" t="str">
        <f t="shared" si="16"/>
        <v>DECODE(C_T., 0, NULL, C_T.) AS ,</v>
      </c>
      <c r="I740" s="40"/>
      <c r="J740" s="40"/>
      <c r="K740" s="40"/>
      <c r="L740" s="40"/>
      <c r="M740" s="40"/>
    </row>
    <row r="741" spans="1:13" ht="11.25" customHeight="1">
      <c r="A741" s="133" t="str">
        <f t="shared" si="15"/>
        <v>HTP.P('&lt;&gt;' || REC. || '&lt;/&gt;');</v>
      </c>
      <c r="C741" s="133" t="str">
        <f t="shared" si="16"/>
        <v>DECODE(C_T., 0, NULL, C_T.) AS ,</v>
      </c>
      <c r="I741" s="40"/>
      <c r="J741" s="40"/>
      <c r="K741" s="40"/>
      <c r="L741" s="40"/>
      <c r="M741" s="40"/>
    </row>
    <row r="742" spans="1:13" ht="11.25" customHeight="1">
      <c r="A742" s="133" t="str">
        <f t="shared" si="15"/>
        <v>HTP.P('&lt;&gt;' || REC. || '&lt;/&gt;');</v>
      </c>
      <c r="C742" s="133" t="str">
        <f t="shared" si="16"/>
        <v>DECODE(C_T., 0, NULL, C_T.) AS ,</v>
      </c>
      <c r="I742" s="40"/>
      <c r="J742" s="40"/>
      <c r="K742" s="40"/>
      <c r="L742" s="40"/>
      <c r="M742" s="40"/>
    </row>
    <row r="743" spans="1:13" ht="11.25" customHeight="1">
      <c r="A743" s="133" t="str">
        <f t="shared" si="15"/>
        <v>HTP.P('&lt;&gt;' || REC. || '&lt;/&gt;');</v>
      </c>
      <c r="C743" s="133" t="str">
        <f t="shared" si="16"/>
        <v>DECODE(C_T., 0, NULL, C_T.) AS ,</v>
      </c>
      <c r="I743" s="40"/>
      <c r="J743" s="40"/>
      <c r="K743" s="40"/>
      <c r="L743" s="40"/>
      <c r="M743" s="40"/>
    </row>
    <row r="744" spans="1:13" ht="11.25" customHeight="1">
      <c r="A744" s="133" t="str">
        <f t="shared" si="15"/>
        <v>HTP.P('&lt;&gt;' || REC. || '&lt;/&gt;');</v>
      </c>
      <c r="C744" s="133" t="str">
        <f t="shared" si="16"/>
        <v>DECODE(C_T., 0, NULL, C_T.) AS ,</v>
      </c>
      <c r="I744" s="40"/>
      <c r="J744" s="40"/>
      <c r="K744" s="40"/>
      <c r="L744" s="40"/>
      <c r="M744" s="40"/>
    </row>
    <row r="745" spans="1:13" ht="11.25" customHeight="1">
      <c r="A745" s="133" t="str">
        <f t="shared" si="15"/>
        <v>HTP.P('&lt;&gt;' || REC. || '&lt;/&gt;');</v>
      </c>
      <c r="C745" s="133" t="str">
        <f t="shared" si="16"/>
        <v>DECODE(C_T., 0, NULL, C_T.) AS ,</v>
      </c>
      <c r="I745" s="40"/>
      <c r="J745" s="40"/>
      <c r="K745" s="40"/>
      <c r="L745" s="40"/>
      <c r="M745" s="40"/>
    </row>
    <row r="746" spans="1:13" ht="11.25" customHeight="1">
      <c r="A746" s="133" t="str">
        <f t="shared" si="15"/>
        <v>HTP.P('&lt;&gt;' || REC. || '&lt;/&gt;');</v>
      </c>
      <c r="C746" s="133" t="str">
        <f t="shared" si="16"/>
        <v>DECODE(C_T., 0, NULL, C_T.) AS ,</v>
      </c>
      <c r="I746" s="40"/>
      <c r="J746" s="40"/>
      <c r="K746" s="40"/>
      <c r="L746" s="40"/>
      <c r="M746" s="40"/>
    </row>
    <row r="747" spans="1:13" ht="11.25" customHeight="1">
      <c r="A747" s="133" t="str">
        <f t="shared" si="15"/>
        <v>HTP.P('&lt;&gt;' || REC. || '&lt;/&gt;');</v>
      </c>
      <c r="C747" s="133" t="str">
        <f t="shared" si="16"/>
        <v>DECODE(C_T., 0, NULL, C_T.) AS ,</v>
      </c>
      <c r="I747" s="40"/>
      <c r="J747" s="40"/>
      <c r="K747" s="40"/>
      <c r="L747" s="40"/>
      <c r="M747" s="40"/>
    </row>
    <row r="748" spans="1:13" ht="11.25" customHeight="1">
      <c r="A748" s="133" t="str">
        <f t="shared" si="15"/>
        <v>HTP.P('&lt;&gt;' || REC. || '&lt;/&gt;');</v>
      </c>
      <c r="C748" s="133" t="str">
        <f t="shared" si="16"/>
        <v>DECODE(C_T., 0, NULL, C_T.) AS ,</v>
      </c>
      <c r="I748" s="40"/>
      <c r="J748" s="40"/>
      <c r="K748" s="40"/>
      <c r="L748" s="40"/>
      <c r="M748" s="40"/>
    </row>
    <row r="749" spans="1:13" ht="11.25" customHeight="1">
      <c r="A749" s="133" t="str">
        <f t="shared" si="15"/>
        <v>HTP.P('&lt;&gt;' || REC. || '&lt;/&gt;');</v>
      </c>
      <c r="C749" s="133" t="str">
        <f t="shared" si="16"/>
        <v>DECODE(C_T., 0, NULL, C_T.) AS ,</v>
      </c>
      <c r="I749" s="40"/>
      <c r="J749" s="40"/>
      <c r="K749" s="40"/>
      <c r="L749" s="40"/>
      <c r="M749" s="40"/>
    </row>
    <row r="750" spans="1:13" ht="11.25" customHeight="1">
      <c r="A750" s="133" t="str">
        <f t="shared" si="15"/>
        <v>HTP.P('&lt;&gt;' || REC. || '&lt;/&gt;');</v>
      </c>
      <c r="C750" s="133" t="str">
        <f t="shared" si="16"/>
        <v>DECODE(C_T., 0, NULL, C_T.) AS ,</v>
      </c>
      <c r="I750" s="40"/>
      <c r="J750" s="40"/>
      <c r="K750" s="40"/>
      <c r="L750" s="40"/>
      <c r="M750" s="40"/>
    </row>
    <row r="751" spans="1:13" ht="11.25" customHeight="1">
      <c r="A751" s="133" t="str">
        <f t="shared" si="15"/>
        <v>HTP.P('&lt;&gt;' || REC. || '&lt;/&gt;');</v>
      </c>
      <c r="C751" s="133" t="str">
        <f t="shared" si="16"/>
        <v>DECODE(C_T., 0, NULL, C_T.) AS ,</v>
      </c>
      <c r="I751" s="40"/>
      <c r="J751" s="40"/>
      <c r="K751" s="40"/>
      <c r="L751" s="40"/>
      <c r="M751" s="40"/>
    </row>
    <row r="752" spans="1:13" ht="11.25" customHeight="1">
      <c r="A752" s="133" t="str">
        <f t="shared" si="15"/>
        <v>HTP.P('&lt;&gt;' || REC. || '&lt;/&gt;');</v>
      </c>
      <c r="C752" s="133" t="str">
        <f t="shared" si="16"/>
        <v>DECODE(C_T., 0, NULL, C_T.) AS ,</v>
      </c>
      <c r="I752" s="40"/>
      <c r="J752" s="40"/>
      <c r="K752" s="40"/>
      <c r="L752" s="40"/>
      <c r="M752" s="40"/>
    </row>
    <row r="753" spans="1:13" ht="11.25" customHeight="1">
      <c r="A753" s="133" t="str">
        <f t="shared" si="15"/>
        <v>HTP.P('&lt;&gt;' || REC. || '&lt;/&gt;');</v>
      </c>
      <c r="C753" s="133" t="str">
        <f t="shared" si="16"/>
        <v>DECODE(C_T., 0, NULL, C_T.) AS ,</v>
      </c>
      <c r="I753" s="40"/>
      <c r="J753" s="40"/>
      <c r="K753" s="40"/>
      <c r="L753" s="40"/>
      <c r="M753" s="40"/>
    </row>
    <row r="754" spans="1:13" ht="11.25" customHeight="1">
      <c r="A754" s="133" t="str">
        <f t="shared" si="15"/>
        <v>HTP.P('&lt;&gt;' || REC. || '&lt;/&gt;');</v>
      </c>
      <c r="C754" s="133" t="str">
        <f t="shared" si="16"/>
        <v>DECODE(C_T., 0, NULL, C_T.) AS ,</v>
      </c>
      <c r="I754" s="40"/>
      <c r="J754" s="40"/>
      <c r="K754" s="40"/>
      <c r="L754" s="40"/>
      <c r="M754" s="40"/>
    </row>
    <row r="755" spans="1:13" ht="11.25" customHeight="1">
      <c r="I755" s="40"/>
      <c r="J755" s="40"/>
      <c r="K755" s="40"/>
      <c r="L755" s="40"/>
      <c r="M755" s="40"/>
    </row>
    <row r="756" spans="1:13" ht="11.25" customHeight="1">
      <c r="I756" s="40"/>
      <c r="J756" s="40"/>
      <c r="K756" s="40"/>
      <c r="L756" s="40"/>
      <c r="M756" s="40"/>
    </row>
    <row r="757" spans="1:13" ht="11.25" customHeight="1">
      <c r="I757" s="40"/>
      <c r="J757" s="40"/>
      <c r="K757" s="40"/>
      <c r="L757" s="40"/>
      <c r="M757" s="40"/>
    </row>
    <row r="758" spans="1:13" ht="11.25" customHeight="1">
      <c r="I758" s="40"/>
      <c r="J758" s="40"/>
      <c r="K758" s="40"/>
      <c r="L758" s="40"/>
      <c r="M758" s="40"/>
    </row>
    <row r="759" spans="1:13" ht="11.25" customHeight="1">
      <c r="I759" s="40"/>
      <c r="J759" s="40"/>
      <c r="K759" s="40"/>
      <c r="L759" s="40"/>
      <c r="M759" s="40"/>
    </row>
    <row r="760" spans="1:13" ht="11.25" customHeight="1">
      <c r="I760" s="40"/>
      <c r="J760" s="40"/>
      <c r="K760" s="40"/>
      <c r="L760" s="40"/>
      <c r="M760" s="40"/>
    </row>
    <row r="761" spans="1:13" ht="11.25" customHeight="1">
      <c r="A761" s="133" t="str">
        <f>"HTP.P('&lt;" &amp; I626 &amp; "&gt;' || " &amp; IF(MID(I626,1,6)="L_STUB","NULL","REC." &amp; I626) &amp; " || '&lt;/" &amp; I626 &amp; "&gt;');"</f>
        <v>HTP.P('&lt;&gt;' || REC. || '&lt;/&gt;');</v>
      </c>
      <c r="C761" s="133" t="str">
        <f>"DECODE(C_T." &amp; I626 &amp; ", 0, NULL, C_T." &amp; I626 &amp; ") AS " &amp; I626 &amp; ","</f>
        <v>DECODE(C_T., 0, NULL, C_T.) AS ,</v>
      </c>
      <c r="I761" s="40"/>
      <c r="J761" s="40"/>
      <c r="K761" s="40"/>
      <c r="L761" s="40"/>
      <c r="M761" s="40"/>
    </row>
    <row r="762" spans="1:13" ht="11.25" customHeight="1">
      <c r="A762" s="133" t="str">
        <f t="shared" ref="A762:A825" si="17">"HTP.P('&lt;" &amp; I627 &amp; "&gt;' || " &amp; IF(MID(I627,1,6)="L_STUB","NULL","REC." &amp; I627) &amp; " || '&lt;/" &amp; I627 &amp; "&gt;');"</f>
        <v>HTP.P('&lt;&gt;' || REC. || '&lt;/&gt;');</v>
      </c>
      <c r="C762" s="133" t="str">
        <f t="shared" ref="C762:C825" si="18">"DECODE(C_T." &amp; I627 &amp; ", 0, NULL, C_T." &amp; I627 &amp; ") AS " &amp; I627 &amp; ","</f>
        <v>DECODE(C_T., 0, NULL, C_T.) AS ,</v>
      </c>
      <c r="I762" s="40"/>
      <c r="J762" s="40"/>
      <c r="K762" s="40"/>
      <c r="L762" s="40"/>
      <c r="M762" s="40"/>
    </row>
    <row r="763" spans="1:13" ht="11.25" customHeight="1">
      <c r="A763" s="133" t="str">
        <f t="shared" si="17"/>
        <v>HTP.P('&lt;&gt;' || REC. || '&lt;/&gt;');</v>
      </c>
      <c r="C763" s="133" t="str">
        <f t="shared" si="18"/>
        <v>DECODE(C_T., 0, NULL, C_T.) AS ,</v>
      </c>
      <c r="I763" s="40"/>
      <c r="J763" s="40"/>
      <c r="K763" s="40"/>
      <c r="L763" s="40"/>
      <c r="M763" s="40"/>
    </row>
    <row r="764" spans="1:13" ht="11.25" customHeight="1">
      <c r="A764" s="133" t="str">
        <f t="shared" si="17"/>
        <v>HTP.P('&lt;&gt;' || REC. || '&lt;/&gt;');</v>
      </c>
      <c r="C764" s="133" t="str">
        <f t="shared" si="18"/>
        <v>DECODE(C_T., 0, NULL, C_T.) AS ,</v>
      </c>
      <c r="I764" s="40"/>
      <c r="J764" s="40"/>
      <c r="K764" s="40"/>
      <c r="L764" s="40"/>
      <c r="M764" s="40"/>
    </row>
    <row r="765" spans="1:13" ht="11.25" customHeight="1">
      <c r="A765" s="133" t="str">
        <f t="shared" si="17"/>
        <v>HTP.P('&lt;&gt;' || REC. || '&lt;/&gt;');</v>
      </c>
      <c r="C765" s="133" t="str">
        <f t="shared" si="18"/>
        <v>DECODE(C_T., 0, NULL, C_T.) AS ,</v>
      </c>
      <c r="I765" s="40"/>
      <c r="J765" s="40"/>
      <c r="K765" s="40"/>
      <c r="L765" s="40"/>
      <c r="M765" s="40"/>
    </row>
    <row r="766" spans="1:13" ht="11.25" customHeight="1">
      <c r="A766" s="133" t="str">
        <f t="shared" si="17"/>
        <v>HTP.P('&lt;&gt;' || REC. || '&lt;/&gt;');</v>
      </c>
      <c r="C766" s="133" t="str">
        <f t="shared" si="18"/>
        <v>DECODE(C_T., 0, NULL, C_T.) AS ,</v>
      </c>
      <c r="I766" s="40"/>
      <c r="J766" s="40"/>
      <c r="K766" s="40"/>
      <c r="L766" s="40"/>
      <c r="M766" s="40"/>
    </row>
    <row r="767" spans="1:13" ht="11.25" customHeight="1">
      <c r="A767" s="133" t="str">
        <f t="shared" si="17"/>
        <v>HTP.P('&lt;&gt;' || REC. || '&lt;/&gt;');</v>
      </c>
      <c r="C767" s="133" t="str">
        <f t="shared" si="18"/>
        <v>DECODE(C_T., 0, NULL, C_T.) AS ,</v>
      </c>
      <c r="I767" s="40"/>
      <c r="J767" s="40"/>
      <c r="K767" s="40"/>
      <c r="L767" s="40"/>
      <c r="M767" s="40"/>
    </row>
    <row r="768" spans="1:13" ht="11.25" customHeight="1">
      <c r="A768" s="133" t="str">
        <f t="shared" si="17"/>
        <v>HTP.P('&lt;&gt;' || REC. || '&lt;/&gt;');</v>
      </c>
      <c r="C768" s="133" t="str">
        <f t="shared" si="18"/>
        <v>DECODE(C_T., 0, NULL, C_T.) AS ,</v>
      </c>
      <c r="I768" s="40"/>
      <c r="J768" s="40"/>
      <c r="K768" s="40"/>
      <c r="L768" s="40"/>
      <c r="M768" s="40"/>
    </row>
    <row r="769" spans="1:13" ht="11.25" customHeight="1">
      <c r="A769" s="133" t="str">
        <f t="shared" si="17"/>
        <v>HTP.P('&lt;&gt;' || REC. || '&lt;/&gt;');</v>
      </c>
      <c r="C769" s="133" t="str">
        <f t="shared" si="18"/>
        <v>DECODE(C_T., 0, NULL, C_T.) AS ,</v>
      </c>
      <c r="I769" s="40"/>
      <c r="J769" s="40"/>
      <c r="K769" s="40"/>
      <c r="L769" s="40"/>
      <c r="M769" s="40"/>
    </row>
    <row r="770" spans="1:13" ht="11.25" customHeight="1">
      <c r="A770" s="133" t="str">
        <f t="shared" si="17"/>
        <v>HTP.P('&lt;&gt;' || REC. || '&lt;/&gt;');</v>
      </c>
      <c r="C770" s="133" t="str">
        <f t="shared" si="18"/>
        <v>DECODE(C_T., 0, NULL, C_T.) AS ,</v>
      </c>
      <c r="I770" s="40"/>
      <c r="J770" s="40"/>
      <c r="K770" s="40"/>
      <c r="L770" s="40"/>
      <c r="M770" s="40"/>
    </row>
    <row r="771" spans="1:13" ht="11.25" customHeight="1">
      <c r="A771" s="133" t="str">
        <f t="shared" si="17"/>
        <v>HTP.P('&lt;&gt;' || REC. || '&lt;/&gt;');</v>
      </c>
      <c r="C771" s="133" t="str">
        <f t="shared" si="18"/>
        <v>DECODE(C_T., 0, NULL, C_T.) AS ,</v>
      </c>
      <c r="I771" s="40"/>
      <c r="J771" s="40"/>
      <c r="K771" s="40"/>
      <c r="L771" s="40"/>
      <c r="M771" s="40"/>
    </row>
    <row r="772" spans="1:13" ht="11.25" customHeight="1">
      <c r="A772" s="133" t="str">
        <f t="shared" si="17"/>
        <v>HTP.P('&lt;&gt;' || REC. || '&lt;/&gt;');</v>
      </c>
      <c r="C772" s="133" t="str">
        <f t="shared" si="18"/>
        <v>DECODE(C_T., 0, NULL, C_T.) AS ,</v>
      </c>
      <c r="I772" s="40"/>
      <c r="J772" s="40"/>
      <c r="K772" s="40"/>
      <c r="L772" s="40"/>
      <c r="M772" s="40"/>
    </row>
    <row r="773" spans="1:13" ht="11.25" customHeight="1">
      <c r="A773" s="133" t="str">
        <f t="shared" si="17"/>
        <v>HTP.P('&lt;&gt;' || REC. || '&lt;/&gt;');</v>
      </c>
      <c r="C773" s="133" t="str">
        <f t="shared" si="18"/>
        <v>DECODE(C_T., 0, NULL, C_T.) AS ,</v>
      </c>
      <c r="I773" s="40"/>
      <c r="J773" s="40"/>
      <c r="K773" s="40"/>
      <c r="L773" s="40"/>
      <c r="M773" s="40"/>
    </row>
    <row r="774" spans="1:13" ht="11.25" customHeight="1">
      <c r="A774" s="133" t="str">
        <f t="shared" si="17"/>
        <v>HTP.P('&lt;&gt;' || REC. || '&lt;/&gt;');</v>
      </c>
      <c r="C774" s="133" t="str">
        <f t="shared" si="18"/>
        <v>DECODE(C_T., 0, NULL, C_T.) AS ,</v>
      </c>
      <c r="I774" s="40"/>
      <c r="J774" s="40"/>
      <c r="K774" s="40"/>
      <c r="L774" s="40"/>
      <c r="M774" s="40"/>
    </row>
    <row r="775" spans="1:13" ht="11.25" customHeight="1">
      <c r="A775" s="133" t="str">
        <f t="shared" si="17"/>
        <v>HTP.P('&lt;&gt;' || REC. || '&lt;/&gt;');</v>
      </c>
      <c r="C775" s="133" t="str">
        <f t="shared" si="18"/>
        <v>DECODE(C_T., 0, NULL, C_T.) AS ,</v>
      </c>
      <c r="I775" s="40"/>
      <c r="J775" s="40"/>
      <c r="K775" s="40"/>
      <c r="L775" s="40"/>
      <c r="M775" s="40"/>
    </row>
    <row r="776" spans="1:13" ht="11.25" customHeight="1">
      <c r="A776" s="133" t="str">
        <f t="shared" si="17"/>
        <v>HTP.P('&lt;&gt;' || REC. || '&lt;/&gt;');</v>
      </c>
      <c r="C776" s="133" t="str">
        <f t="shared" si="18"/>
        <v>DECODE(C_T., 0, NULL, C_T.) AS ,</v>
      </c>
      <c r="I776" s="40"/>
      <c r="J776" s="40"/>
      <c r="K776" s="40"/>
      <c r="L776" s="40"/>
      <c r="M776" s="40"/>
    </row>
    <row r="777" spans="1:13" ht="11.25" customHeight="1">
      <c r="A777" s="133" t="str">
        <f t="shared" si="17"/>
        <v>HTP.P('&lt;&gt;' || REC. || '&lt;/&gt;');</v>
      </c>
      <c r="C777" s="133" t="str">
        <f t="shared" si="18"/>
        <v>DECODE(C_T., 0, NULL, C_T.) AS ,</v>
      </c>
      <c r="I777" s="40"/>
      <c r="J777" s="40"/>
      <c r="K777" s="40"/>
      <c r="L777" s="40"/>
      <c r="M777" s="40"/>
    </row>
    <row r="778" spans="1:13" ht="11.25" customHeight="1">
      <c r="A778" s="133" t="str">
        <f t="shared" si="17"/>
        <v>HTP.P('&lt;&gt;' || REC. || '&lt;/&gt;');</v>
      </c>
      <c r="C778" s="133" t="str">
        <f t="shared" si="18"/>
        <v>DECODE(C_T., 0, NULL, C_T.) AS ,</v>
      </c>
      <c r="I778" s="40"/>
      <c r="J778" s="40"/>
      <c r="K778" s="40"/>
      <c r="L778" s="40"/>
      <c r="M778" s="40"/>
    </row>
    <row r="779" spans="1:13" ht="11.25" customHeight="1">
      <c r="A779" s="133" t="str">
        <f t="shared" si="17"/>
        <v>HTP.P('&lt;&gt;' || REC. || '&lt;/&gt;');</v>
      </c>
      <c r="C779" s="133" t="str">
        <f t="shared" si="18"/>
        <v>DECODE(C_T., 0, NULL, C_T.) AS ,</v>
      </c>
      <c r="I779" s="40"/>
      <c r="J779" s="40"/>
      <c r="K779" s="40"/>
      <c r="L779" s="40"/>
      <c r="M779" s="40"/>
    </row>
    <row r="780" spans="1:13" ht="11.25" customHeight="1">
      <c r="A780" s="133" t="str">
        <f t="shared" si="17"/>
        <v>HTP.P('&lt;&gt;' || REC. || '&lt;/&gt;');</v>
      </c>
      <c r="C780" s="133" t="str">
        <f t="shared" si="18"/>
        <v>DECODE(C_T., 0, NULL, C_T.) AS ,</v>
      </c>
      <c r="I780" s="40"/>
      <c r="J780" s="40"/>
      <c r="K780" s="40"/>
      <c r="L780" s="40"/>
      <c r="M780" s="40"/>
    </row>
    <row r="781" spans="1:13" ht="11.25" customHeight="1">
      <c r="A781" s="133" t="str">
        <f t="shared" si="17"/>
        <v>HTP.P('&lt;&gt;' || REC. || '&lt;/&gt;');</v>
      </c>
      <c r="C781" s="133" t="str">
        <f t="shared" si="18"/>
        <v>DECODE(C_T., 0, NULL, C_T.) AS ,</v>
      </c>
      <c r="I781" s="40"/>
      <c r="J781" s="40"/>
      <c r="K781" s="40"/>
      <c r="L781" s="40"/>
      <c r="M781" s="40"/>
    </row>
    <row r="782" spans="1:13" ht="11.25" customHeight="1">
      <c r="A782" s="133" t="str">
        <f t="shared" si="17"/>
        <v>HTP.P('&lt;&gt;' || REC. || '&lt;/&gt;');</v>
      </c>
      <c r="C782" s="133" t="str">
        <f t="shared" si="18"/>
        <v>DECODE(C_T., 0, NULL, C_T.) AS ,</v>
      </c>
      <c r="I782" s="40"/>
      <c r="J782" s="40"/>
      <c r="K782" s="40"/>
      <c r="L782" s="40"/>
      <c r="M782" s="40"/>
    </row>
    <row r="783" spans="1:13" ht="11.25" customHeight="1">
      <c r="A783" s="133" t="str">
        <f t="shared" si="17"/>
        <v>HTP.P('&lt;&gt;' || REC. || '&lt;/&gt;');</v>
      </c>
      <c r="C783" s="133" t="str">
        <f t="shared" si="18"/>
        <v>DECODE(C_T., 0, NULL, C_T.) AS ,</v>
      </c>
      <c r="I783" s="40"/>
      <c r="J783" s="40"/>
      <c r="K783" s="40"/>
      <c r="L783" s="40"/>
      <c r="M783" s="40"/>
    </row>
    <row r="784" spans="1:13" ht="11.25" customHeight="1">
      <c r="A784" s="133" t="str">
        <f t="shared" si="17"/>
        <v>HTP.P('&lt;&gt;' || REC. || '&lt;/&gt;');</v>
      </c>
      <c r="C784" s="133" t="str">
        <f t="shared" si="18"/>
        <v>DECODE(C_T., 0, NULL, C_T.) AS ,</v>
      </c>
      <c r="I784" s="40"/>
      <c r="J784" s="40"/>
      <c r="K784" s="40"/>
      <c r="L784" s="40"/>
      <c r="M784" s="40"/>
    </row>
    <row r="785" spans="1:13" ht="11.25" customHeight="1">
      <c r="A785" s="133" t="str">
        <f t="shared" si="17"/>
        <v>HTP.P('&lt;&gt;' || REC. || '&lt;/&gt;');</v>
      </c>
      <c r="C785" s="133" t="str">
        <f t="shared" si="18"/>
        <v>DECODE(C_T., 0, NULL, C_T.) AS ,</v>
      </c>
      <c r="I785" s="40"/>
      <c r="J785" s="40"/>
      <c r="K785" s="40"/>
      <c r="L785" s="40"/>
      <c r="M785" s="40"/>
    </row>
    <row r="786" spans="1:13" ht="11.25" customHeight="1">
      <c r="A786" s="133" t="str">
        <f t="shared" si="17"/>
        <v>HTP.P('&lt;&gt;' || REC. || '&lt;/&gt;');</v>
      </c>
      <c r="C786" s="133" t="str">
        <f t="shared" si="18"/>
        <v>DECODE(C_T., 0, NULL, C_T.) AS ,</v>
      </c>
      <c r="I786" s="40"/>
      <c r="J786" s="40"/>
      <c r="K786" s="40"/>
      <c r="L786" s="40"/>
      <c r="M786" s="40"/>
    </row>
    <row r="787" spans="1:13" ht="11.25" customHeight="1">
      <c r="A787" s="133" t="str">
        <f t="shared" si="17"/>
        <v>HTP.P('&lt;&gt;' || REC. || '&lt;/&gt;');</v>
      </c>
      <c r="C787" s="133" t="str">
        <f t="shared" si="18"/>
        <v>DECODE(C_T., 0, NULL, C_T.) AS ,</v>
      </c>
      <c r="I787" s="40"/>
      <c r="J787" s="40"/>
      <c r="K787" s="40"/>
      <c r="L787" s="40"/>
      <c r="M787" s="40"/>
    </row>
    <row r="788" spans="1:13" ht="11.25" customHeight="1">
      <c r="A788" s="133" t="str">
        <f t="shared" si="17"/>
        <v>HTP.P('&lt;&gt;' || REC. || '&lt;/&gt;');</v>
      </c>
      <c r="C788" s="133" t="str">
        <f t="shared" si="18"/>
        <v>DECODE(C_T., 0, NULL, C_T.) AS ,</v>
      </c>
      <c r="I788" s="40"/>
      <c r="J788" s="40"/>
      <c r="K788" s="40"/>
      <c r="L788" s="40"/>
      <c r="M788" s="40"/>
    </row>
    <row r="789" spans="1:13" ht="11.25" customHeight="1">
      <c r="A789" s="133" t="str">
        <f t="shared" si="17"/>
        <v>HTP.P('&lt;&gt;' || REC. || '&lt;/&gt;');</v>
      </c>
      <c r="C789" s="133" t="str">
        <f t="shared" si="18"/>
        <v>DECODE(C_T., 0, NULL, C_T.) AS ,</v>
      </c>
      <c r="I789" s="40"/>
      <c r="J789" s="40"/>
      <c r="K789" s="40"/>
      <c r="L789" s="40"/>
      <c r="M789" s="40"/>
    </row>
    <row r="790" spans="1:13" ht="11.25" customHeight="1">
      <c r="A790" s="133" t="str">
        <f t="shared" si="17"/>
        <v>HTP.P('&lt;&gt;' || REC. || '&lt;/&gt;');</v>
      </c>
      <c r="C790" s="133" t="str">
        <f t="shared" si="18"/>
        <v>DECODE(C_T., 0, NULL, C_T.) AS ,</v>
      </c>
      <c r="I790" s="40"/>
      <c r="J790" s="40"/>
      <c r="K790" s="40"/>
      <c r="L790" s="40"/>
      <c r="M790" s="40"/>
    </row>
    <row r="791" spans="1:13" ht="11.25" customHeight="1">
      <c r="A791" s="133" t="str">
        <f t="shared" si="17"/>
        <v>HTP.P('&lt;&gt;' || REC. || '&lt;/&gt;');</v>
      </c>
      <c r="C791" s="133" t="str">
        <f t="shared" si="18"/>
        <v>DECODE(C_T., 0, NULL, C_T.) AS ,</v>
      </c>
      <c r="I791" s="40"/>
      <c r="J791" s="40"/>
      <c r="K791" s="40"/>
      <c r="L791" s="40"/>
      <c r="M791" s="40"/>
    </row>
    <row r="792" spans="1:13" ht="11.25" customHeight="1">
      <c r="A792" s="133" t="str">
        <f t="shared" si="17"/>
        <v>HTP.P('&lt;&gt;' || REC. || '&lt;/&gt;');</v>
      </c>
      <c r="C792" s="133" t="str">
        <f t="shared" si="18"/>
        <v>DECODE(C_T., 0, NULL, C_T.) AS ,</v>
      </c>
      <c r="I792" s="40"/>
      <c r="J792" s="40"/>
      <c r="K792" s="40"/>
      <c r="L792" s="40"/>
      <c r="M792" s="40"/>
    </row>
    <row r="793" spans="1:13" ht="11.25" customHeight="1">
      <c r="A793" s="133" t="str">
        <f t="shared" si="17"/>
        <v>HTP.P('&lt;&gt;' || REC. || '&lt;/&gt;');</v>
      </c>
      <c r="C793" s="133" t="str">
        <f t="shared" si="18"/>
        <v>DECODE(C_T., 0, NULL, C_T.) AS ,</v>
      </c>
      <c r="I793" s="40"/>
      <c r="J793" s="40"/>
      <c r="K793" s="40"/>
      <c r="L793" s="40"/>
      <c r="M793" s="40"/>
    </row>
    <row r="794" spans="1:13" ht="11.25" customHeight="1">
      <c r="A794" s="133" t="str">
        <f t="shared" si="17"/>
        <v>HTP.P('&lt;&gt;' || REC. || '&lt;/&gt;');</v>
      </c>
      <c r="C794" s="133" t="str">
        <f t="shared" si="18"/>
        <v>DECODE(C_T., 0, NULL, C_T.) AS ,</v>
      </c>
      <c r="I794" s="40"/>
      <c r="J794" s="40"/>
      <c r="K794" s="40"/>
      <c r="L794" s="40"/>
      <c r="M794" s="40"/>
    </row>
    <row r="795" spans="1:13" ht="11.25" customHeight="1">
      <c r="A795" s="133" t="str">
        <f t="shared" si="17"/>
        <v>HTP.P('&lt;&gt;' || REC. || '&lt;/&gt;');</v>
      </c>
      <c r="C795" s="133" t="str">
        <f t="shared" si="18"/>
        <v>DECODE(C_T., 0, NULL, C_T.) AS ,</v>
      </c>
      <c r="I795" s="40"/>
      <c r="J795" s="40"/>
      <c r="K795" s="40"/>
      <c r="L795" s="40"/>
      <c r="M795" s="40"/>
    </row>
    <row r="796" spans="1:13" ht="11.25" customHeight="1">
      <c r="A796" s="133" t="str">
        <f t="shared" si="17"/>
        <v>HTP.P('&lt;&gt;' || REC. || '&lt;/&gt;');</v>
      </c>
      <c r="C796" s="133" t="str">
        <f t="shared" si="18"/>
        <v>DECODE(C_T., 0, NULL, C_T.) AS ,</v>
      </c>
      <c r="I796" s="40"/>
      <c r="J796" s="40"/>
      <c r="K796" s="40"/>
      <c r="L796" s="40"/>
      <c r="M796" s="40"/>
    </row>
    <row r="797" spans="1:13" ht="11.25" customHeight="1">
      <c r="A797" s="133" t="str">
        <f t="shared" si="17"/>
        <v>HTP.P('&lt;&gt;' || REC. || '&lt;/&gt;');</v>
      </c>
      <c r="C797" s="133" t="str">
        <f t="shared" si="18"/>
        <v>DECODE(C_T., 0, NULL, C_T.) AS ,</v>
      </c>
      <c r="I797" s="40"/>
      <c r="J797" s="40"/>
      <c r="K797" s="40"/>
      <c r="L797" s="40"/>
      <c r="M797" s="40"/>
    </row>
    <row r="798" spans="1:13" ht="11.25" customHeight="1">
      <c r="A798" s="133" t="str">
        <f t="shared" si="17"/>
        <v>HTP.P('&lt;&gt;' || REC. || '&lt;/&gt;');</v>
      </c>
      <c r="C798" s="133" t="str">
        <f t="shared" si="18"/>
        <v>DECODE(C_T., 0, NULL, C_T.) AS ,</v>
      </c>
      <c r="I798" s="40"/>
      <c r="J798" s="40"/>
      <c r="K798" s="40"/>
      <c r="L798" s="40"/>
      <c r="M798" s="40"/>
    </row>
    <row r="799" spans="1:13" ht="11.25" customHeight="1">
      <c r="A799" s="133" t="str">
        <f t="shared" si="17"/>
        <v>HTP.P('&lt;&gt;' || REC. || '&lt;/&gt;');</v>
      </c>
      <c r="C799" s="133" t="str">
        <f t="shared" si="18"/>
        <v>DECODE(C_T., 0, NULL, C_T.) AS ,</v>
      </c>
      <c r="I799" s="40"/>
      <c r="J799" s="40"/>
      <c r="K799" s="40"/>
      <c r="L799" s="40"/>
      <c r="M799" s="40"/>
    </row>
    <row r="800" spans="1:13" ht="11.25" customHeight="1">
      <c r="A800" s="133" t="str">
        <f t="shared" si="17"/>
        <v>HTP.P('&lt;&gt;' || REC. || '&lt;/&gt;');</v>
      </c>
      <c r="C800" s="133" t="str">
        <f t="shared" si="18"/>
        <v>DECODE(C_T., 0, NULL, C_T.) AS ,</v>
      </c>
      <c r="I800" s="40"/>
      <c r="J800" s="40"/>
      <c r="K800" s="40"/>
      <c r="L800" s="40"/>
      <c r="M800" s="40"/>
    </row>
    <row r="801" spans="1:13" ht="11.25" customHeight="1">
      <c r="A801" s="133" t="str">
        <f t="shared" si="17"/>
        <v>HTP.P('&lt;&gt;' || REC. || '&lt;/&gt;');</v>
      </c>
      <c r="C801" s="133" t="str">
        <f t="shared" si="18"/>
        <v>DECODE(C_T., 0, NULL, C_T.) AS ,</v>
      </c>
      <c r="I801" s="40"/>
      <c r="J801" s="40"/>
      <c r="K801" s="40"/>
      <c r="L801" s="40"/>
      <c r="M801" s="40"/>
    </row>
    <row r="802" spans="1:13" ht="11.25" customHeight="1">
      <c r="A802" s="133" t="str">
        <f t="shared" si="17"/>
        <v>HTP.P('&lt;&gt;' || REC. || '&lt;/&gt;');</v>
      </c>
      <c r="C802" s="133" t="str">
        <f t="shared" si="18"/>
        <v>DECODE(C_T., 0, NULL, C_T.) AS ,</v>
      </c>
      <c r="I802" s="40"/>
      <c r="J802" s="40"/>
      <c r="K802" s="40"/>
      <c r="L802" s="40"/>
      <c r="M802" s="40"/>
    </row>
    <row r="803" spans="1:13" ht="11.25" customHeight="1">
      <c r="A803" s="133" t="str">
        <f t="shared" si="17"/>
        <v>HTP.P('&lt;&gt;' || REC. || '&lt;/&gt;');</v>
      </c>
      <c r="C803" s="133" t="str">
        <f t="shared" si="18"/>
        <v>DECODE(C_T., 0, NULL, C_T.) AS ,</v>
      </c>
      <c r="I803" s="40"/>
      <c r="J803" s="40"/>
      <c r="K803" s="40"/>
      <c r="L803" s="40"/>
      <c r="M803" s="40"/>
    </row>
    <row r="804" spans="1:13" ht="11.25" customHeight="1">
      <c r="A804" s="133" t="str">
        <f t="shared" si="17"/>
        <v>HTP.P('&lt;&gt;' || REC. || '&lt;/&gt;');</v>
      </c>
      <c r="C804" s="133" t="str">
        <f t="shared" si="18"/>
        <v>DECODE(C_T., 0, NULL, C_T.) AS ,</v>
      </c>
      <c r="I804" s="40"/>
      <c r="J804" s="40"/>
      <c r="K804" s="40"/>
      <c r="L804" s="40"/>
      <c r="M804" s="40"/>
    </row>
    <row r="805" spans="1:13" ht="11.25" customHeight="1">
      <c r="A805" s="133" t="str">
        <f t="shared" si="17"/>
        <v>HTP.P('&lt;&gt;' || REC. || '&lt;/&gt;');</v>
      </c>
      <c r="C805" s="133" t="str">
        <f t="shared" si="18"/>
        <v>DECODE(C_T., 0, NULL, C_T.) AS ,</v>
      </c>
      <c r="I805" s="40"/>
      <c r="J805" s="40"/>
      <c r="K805" s="40"/>
      <c r="L805" s="40"/>
      <c r="M805" s="40"/>
    </row>
    <row r="806" spans="1:13" ht="11.25" customHeight="1">
      <c r="A806" s="133" t="str">
        <f t="shared" si="17"/>
        <v>HTP.P('&lt;&gt;' || REC. || '&lt;/&gt;');</v>
      </c>
      <c r="C806" s="133" t="str">
        <f t="shared" si="18"/>
        <v>DECODE(C_T., 0, NULL, C_T.) AS ,</v>
      </c>
      <c r="I806" s="40"/>
      <c r="J806" s="40"/>
      <c r="K806" s="40"/>
      <c r="L806" s="40"/>
      <c r="M806" s="40"/>
    </row>
    <row r="807" spans="1:13" ht="11.25" customHeight="1">
      <c r="A807" s="133" t="str">
        <f t="shared" si="17"/>
        <v>HTP.P('&lt;&gt;' || REC. || '&lt;/&gt;');</v>
      </c>
      <c r="C807" s="133" t="str">
        <f t="shared" si="18"/>
        <v>DECODE(C_T., 0, NULL, C_T.) AS ,</v>
      </c>
      <c r="I807" s="40"/>
      <c r="J807" s="40"/>
      <c r="K807" s="40"/>
      <c r="L807" s="40"/>
      <c r="M807" s="40"/>
    </row>
    <row r="808" spans="1:13" ht="11.25" customHeight="1">
      <c r="A808" s="133" t="str">
        <f t="shared" si="17"/>
        <v>HTP.P('&lt;&gt;' || REC. || '&lt;/&gt;');</v>
      </c>
      <c r="C808" s="133" t="str">
        <f t="shared" si="18"/>
        <v>DECODE(C_T., 0, NULL, C_T.) AS ,</v>
      </c>
      <c r="I808" s="40"/>
      <c r="J808" s="40"/>
      <c r="K808" s="40"/>
      <c r="L808" s="40"/>
      <c r="M808" s="40"/>
    </row>
    <row r="809" spans="1:13" ht="11.25" customHeight="1">
      <c r="A809" s="133" t="str">
        <f t="shared" si="17"/>
        <v>HTP.P('&lt;&gt;' || REC. || '&lt;/&gt;');</v>
      </c>
      <c r="C809" s="133" t="str">
        <f t="shared" si="18"/>
        <v>DECODE(C_T., 0, NULL, C_T.) AS ,</v>
      </c>
      <c r="I809" s="40"/>
      <c r="J809" s="40"/>
      <c r="K809" s="40"/>
      <c r="L809" s="40"/>
      <c r="M809" s="40"/>
    </row>
    <row r="810" spans="1:13" ht="11.25" customHeight="1">
      <c r="A810" s="133" t="str">
        <f t="shared" si="17"/>
        <v>HTP.P('&lt;&gt;' || REC. || '&lt;/&gt;');</v>
      </c>
      <c r="C810" s="133" t="str">
        <f t="shared" si="18"/>
        <v>DECODE(C_T., 0, NULL, C_T.) AS ,</v>
      </c>
      <c r="I810" s="40"/>
      <c r="J810" s="40"/>
      <c r="K810" s="40"/>
      <c r="L810" s="40"/>
      <c r="M810" s="40"/>
    </row>
    <row r="811" spans="1:13" ht="11.25" customHeight="1">
      <c r="A811" s="133" t="str">
        <f t="shared" si="17"/>
        <v>HTP.P('&lt;&gt;' || REC. || '&lt;/&gt;');</v>
      </c>
      <c r="C811" s="133" t="str">
        <f t="shared" si="18"/>
        <v>DECODE(C_T., 0, NULL, C_T.) AS ,</v>
      </c>
      <c r="I811" s="40"/>
      <c r="J811" s="40"/>
      <c r="K811" s="40"/>
      <c r="L811" s="40"/>
      <c r="M811" s="40"/>
    </row>
    <row r="812" spans="1:13" ht="11.25" customHeight="1">
      <c r="A812" s="133" t="str">
        <f t="shared" si="17"/>
        <v>HTP.P('&lt;&gt;' || REC. || '&lt;/&gt;');</v>
      </c>
      <c r="C812" s="133" t="str">
        <f t="shared" si="18"/>
        <v>DECODE(C_T., 0, NULL, C_T.) AS ,</v>
      </c>
      <c r="I812" s="40"/>
      <c r="J812" s="40"/>
      <c r="K812" s="40"/>
      <c r="L812" s="40"/>
      <c r="M812" s="40"/>
    </row>
    <row r="813" spans="1:13" ht="11.25" customHeight="1">
      <c r="A813" s="133" t="str">
        <f t="shared" si="17"/>
        <v>HTP.P('&lt;&gt;' || REC. || '&lt;/&gt;');</v>
      </c>
      <c r="C813" s="133" t="str">
        <f t="shared" si="18"/>
        <v>DECODE(C_T., 0, NULL, C_T.) AS ,</v>
      </c>
      <c r="I813" s="40"/>
      <c r="J813" s="40"/>
      <c r="K813" s="40"/>
      <c r="L813" s="40"/>
      <c r="M813" s="40"/>
    </row>
    <row r="814" spans="1:13" ht="11.25" customHeight="1">
      <c r="A814" s="133" t="str">
        <f t="shared" si="17"/>
        <v>HTP.P('&lt;&gt;' || REC. || '&lt;/&gt;');</v>
      </c>
      <c r="C814" s="133" t="str">
        <f t="shared" si="18"/>
        <v>DECODE(C_T., 0, NULL, C_T.) AS ,</v>
      </c>
      <c r="I814" s="40"/>
      <c r="J814" s="40"/>
      <c r="K814" s="40"/>
      <c r="L814" s="40"/>
      <c r="M814" s="40"/>
    </row>
    <row r="815" spans="1:13" ht="11.25" customHeight="1">
      <c r="A815" s="133" t="str">
        <f t="shared" si="17"/>
        <v>HTP.P('&lt;&gt;' || REC. || '&lt;/&gt;');</v>
      </c>
      <c r="C815" s="133" t="str">
        <f t="shared" si="18"/>
        <v>DECODE(C_T., 0, NULL, C_T.) AS ,</v>
      </c>
      <c r="I815" s="40"/>
      <c r="J815" s="40"/>
      <c r="K815" s="40"/>
      <c r="L815" s="40"/>
      <c r="M815" s="40"/>
    </row>
    <row r="816" spans="1:13" ht="11.25" customHeight="1">
      <c r="A816" s="133" t="str">
        <f t="shared" si="17"/>
        <v>HTP.P('&lt;&gt;' || REC. || '&lt;/&gt;');</v>
      </c>
      <c r="C816" s="133" t="str">
        <f t="shared" si="18"/>
        <v>DECODE(C_T., 0, NULL, C_T.) AS ,</v>
      </c>
      <c r="I816" s="40"/>
      <c r="J816" s="40"/>
      <c r="K816" s="40"/>
      <c r="L816" s="40"/>
      <c r="M816" s="40"/>
    </row>
    <row r="817" spans="1:13" ht="11.25" customHeight="1">
      <c r="A817" s="133" t="str">
        <f t="shared" si="17"/>
        <v>HTP.P('&lt;&gt;' || REC. || '&lt;/&gt;');</v>
      </c>
      <c r="C817" s="133" t="str">
        <f t="shared" si="18"/>
        <v>DECODE(C_T., 0, NULL, C_T.) AS ,</v>
      </c>
      <c r="I817" s="40"/>
      <c r="J817" s="40"/>
      <c r="K817" s="40"/>
      <c r="L817" s="40"/>
      <c r="M817" s="40"/>
    </row>
    <row r="818" spans="1:13" ht="11.25" customHeight="1">
      <c r="A818" s="133" t="str">
        <f t="shared" si="17"/>
        <v>HTP.P('&lt;&gt;' || REC. || '&lt;/&gt;');</v>
      </c>
      <c r="C818" s="133" t="str">
        <f t="shared" si="18"/>
        <v>DECODE(C_T., 0, NULL, C_T.) AS ,</v>
      </c>
      <c r="I818" s="40"/>
      <c r="J818" s="40"/>
      <c r="K818" s="40"/>
      <c r="L818" s="40"/>
      <c r="M818" s="40"/>
    </row>
    <row r="819" spans="1:13" ht="11.25" customHeight="1">
      <c r="A819" s="133" t="str">
        <f t="shared" si="17"/>
        <v>HTP.P('&lt;&gt;' || REC. || '&lt;/&gt;');</v>
      </c>
      <c r="C819" s="133" t="str">
        <f t="shared" si="18"/>
        <v>DECODE(C_T., 0, NULL, C_T.) AS ,</v>
      </c>
      <c r="I819" s="40"/>
      <c r="J819" s="40"/>
      <c r="K819" s="40"/>
      <c r="L819" s="40"/>
      <c r="M819" s="40"/>
    </row>
    <row r="820" spans="1:13" ht="11.25" customHeight="1">
      <c r="A820" s="133" t="str">
        <f t="shared" si="17"/>
        <v>HTP.P('&lt;&gt;' || REC. || '&lt;/&gt;');</v>
      </c>
      <c r="C820" s="133" t="str">
        <f t="shared" si="18"/>
        <v>DECODE(C_T., 0, NULL, C_T.) AS ,</v>
      </c>
      <c r="I820" s="40"/>
      <c r="J820" s="40"/>
      <c r="K820" s="40"/>
      <c r="L820" s="40"/>
      <c r="M820" s="40"/>
    </row>
    <row r="821" spans="1:13" ht="11.25" customHeight="1">
      <c r="A821" s="133" t="str">
        <f t="shared" si="17"/>
        <v>HTP.P('&lt;&gt;' || REC. || '&lt;/&gt;');</v>
      </c>
      <c r="C821" s="133" t="str">
        <f t="shared" si="18"/>
        <v>DECODE(C_T., 0, NULL, C_T.) AS ,</v>
      </c>
      <c r="I821" s="40"/>
      <c r="J821" s="40"/>
      <c r="K821" s="40"/>
      <c r="L821" s="40"/>
      <c r="M821" s="40"/>
    </row>
    <row r="822" spans="1:13" ht="11.25" customHeight="1">
      <c r="A822" s="133" t="str">
        <f t="shared" si="17"/>
        <v>HTP.P('&lt;&gt;' || REC. || '&lt;/&gt;');</v>
      </c>
      <c r="C822" s="133" t="str">
        <f t="shared" si="18"/>
        <v>DECODE(C_T., 0, NULL, C_T.) AS ,</v>
      </c>
      <c r="I822" s="40"/>
      <c r="J822" s="40"/>
      <c r="K822" s="40"/>
      <c r="L822" s="40"/>
      <c r="M822" s="40"/>
    </row>
    <row r="823" spans="1:13" ht="11.25" customHeight="1">
      <c r="A823" s="133" t="str">
        <f t="shared" si="17"/>
        <v>HTP.P('&lt;&gt;' || REC. || '&lt;/&gt;');</v>
      </c>
      <c r="C823" s="133" t="str">
        <f t="shared" si="18"/>
        <v>DECODE(C_T., 0, NULL, C_T.) AS ,</v>
      </c>
      <c r="I823" s="40"/>
      <c r="J823" s="40"/>
      <c r="K823" s="40"/>
      <c r="L823" s="40"/>
      <c r="M823" s="40"/>
    </row>
    <row r="824" spans="1:13" ht="11.25" customHeight="1">
      <c r="A824" s="133" t="str">
        <f t="shared" si="17"/>
        <v>HTP.P('&lt;&gt;' || REC. || '&lt;/&gt;');</v>
      </c>
      <c r="C824" s="133" t="str">
        <f t="shared" si="18"/>
        <v>DECODE(C_T., 0, NULL, C_T.) AS ,</v>
      </c>
      <c r="I824" s="40"/>
      <c r="J824" s="40"/>
      <c r="K824" s="40"/>
      <c r="L824" s="40"/>
      <c r="M824" s="40"/>
    </row>
    <row r="825" spans="1:13" ht="11.25" customHeight="1">
      <c r="A825" s="133" t="str">
        <f t="shared" si="17"/>
        <v>HTP.P('&lt;&gt;' || REC. || '&lt;/&gt;');</v>
      </c>
      <c r="C825" s="133" t="str">
        <f t="shared" si="18"/>
        <v>DECODE(C_T., 0, NULL, C_T.) AS ,</v>
      </c>
      <c r="I825" s="40"/>
      <c r="J825" s="40"/>
      <c r="K825" s="40"/>
      <c r="L825" s="40"/>
      <c r="M825" s="40"/>
    </row>
    <row r="826" spans="1:13" ht="11.25" customHeight="1">
      <c r="A826" s="133" t="str">
        <f>"HTP.P('&lt;" &amp; I691 &amp; "&gt;' || " &amp; IF(MID(I691,1,6)="L_STUB","NULL","REC." &amp; I691) &amp; " || '&lt;/" &amp; I691 &amp; "&gt;');"</f>
        <v>HTP.P('&lt;&gt;' || REC. || '&lt;/&gt;');</v>
      </c>
      <c r="C826" s="133" t="str">
        <f>"DECODE(C_T." &amp; I691 &amp; ", 0, NULL, C_T." &amp; I691 &amp; ") AS " &amp; I691 &amp; ","</f>
        <v>DECODE(C_T., 0, NULL, C_T.) AS ,</v>
      </c>
      <c r="I826" s="40"/>
      <c r="J826" s="40"/>
      <c r="K826" s="40"/>
      <c r="L826" s="40"/>
      <c r="M826" s="40"/>
    </row>
    <row r="827" spans="1:13" ht="11.25" customHeight="1">
      <c r="A827" s="133" t="str">
        <f>"HTP.P('&lt;" &amp; I692 &amp; "&gt;' || " &amp; IF(MID(I692,1,6)="L_STUB","NULL","REC." &amp; I692) &amp; " || '&lt;/" &amp; I692 &amp; "&gt;');"</f>
        <v>HTP.P('&lt;&gt;' || REC. || '&lt;/&gt;');</v>
      </c>
      <c r="C827" s="133" t="str">
        <f>"DECODE(C_T." &amp; I692 &amp; ", 0, NULL, C_T." &amp; I692 &amp; ") AS " &amp; I692 &amp; ","</f>
        <v>DECODE(C_T., 0, NULL, C_T.) AS ,</v>
      </c>
      <c r="I827" s="40"/>
      <c r="J827" s="40"/>
      <c r="K827" s="40"/>
      <c r="L827" s="40"/>
      <c r="M827" s="40"/>
    </row>
    <row r="828" spans="1:13" ht="11.25" customHeight="1">
      <c r="A828" s="133" t="str">
        <f>"HTP.P('&lt;" &amp; I693 &amp; "&gt;' || " &amp; IF(MID(I693,1,6)="L_STUB","NULL","REC." &amp; I693) &amp; " || '&lt;/" &amp; I693 &amp; "&gt;');"</f>
        <v>HTP.P('&lt;&gt;' || REC. || '&lt;/&gt;');</v>
      </c>
      <c r="C828" s="133" t="str">
        <f>"DECODE(C_T." &amp; I693 &amp; ", 0, NULL, C_T." &amp; I693 &amp; ") AS " &amp; I693 &amp; ","</f>
        <v>DECODE(C_T., 0, NULL, C_T.) AS ,</v>
      </c>
      <c r="I828" s="40"/>
      <c r="J828" s="40"/>
      <c r="K828" s="40"/>
      <c r="L828" s="40"/>
      <c r="M828" s="40"/>
    </row>
    <row r="829" spans="1:13" ht="11.25" customHeight="1">
      <c r="A829" s="133" t="str">
        <f>"HTP.P('&lt;" &amp; I694 &amp; "&gt;' || " &amp; IF(MID(I694,1,6)="L_STUB","NULL","REC." &amp; I694) &amp; " || '&lt;/" &amp; I694 &amp; "&gt;');"</f>
        <v>HTP.P('&lt;&gt;' || REC. || '&lt;/&gt;');</v>
      </c>
      <c r="C829" s="133" t="str">
        <f>"DECODE(C_T." &amp; I694 &amp; ", 0, NULL, C_T." &amp; I694 &amp; ") AS " &amp; I694 &amp; ","</f>
        <v>DECODE(C_T., 0, NULL, C_T.) AS ,</v>
      </c>
      <c r="I829" s="40"/>
      <c r="J829" s="40"/>
      <c r="K829" s="40"/>
      <c r="L829" s="40"/>
      <c r="M829" s="40"/>
    </row>
    <row r="830" spans="1:13" ht="11.25" customHeight="1">
      <c r="A830" s="133" t="str">
        <f>"HTP.P('&lt;" &amp; I695 &amp; "&gt;' || " &amp; IF(MID(I695,1,6)="L_STUB","NULL","REC." &amp; I695) &amp; " || '&lt;/" &amp; I695 &amp; "&gt;');"</f>
        <v>HTP.P('&lt;&gt;' || REC. || '&lt;/&gt;');</v>
      </c>
      <c r="C830" s="133" t="str">
        <f>"DECODE(C_T." &amp; I695 &amp; ", 0, NULL, C_T." &amp; I695 &amp; ") AS " &amp; I695 &amp; ","</f>
        <v>DECODE(C_T., 0, NULL, C_T.) AS ,</v>
      </c>
      <c r="I830" s="40"/>
      <c r="J830" s="40"/>
      <c r="K830" s="40"/>
      <c r="L830" s="40"/>
      <c r="M830" s="40"/>
    </row>
    <row r="831" spans="1:13" ht="11.25" customHeight="1">
      <c r="I831" s="40"/>
      <c r="J831" s="40"/>
      <c r="K831" s="40"/>
      <c r="L831" s="40"/>
      <c r="M831" s="40"/>
    </row>
    <row r="832" spans="1:13" ht="11.25" customHeight="1">
      <c r="I832" s="40"/>
      <c r="J832" s="40"/>
      <c r="K832" s="40"/>
      <c r="L832" s="40"/>
      <c r="M832" s="40"/>
    </row>
    <row r="833" spans="1:13" ht="11.25" customHeight="1">
      <c r="I833" s="40"/>
      <c r="J833" s="40"/>
      <c r="K833" s="40"/>
      <c r="L833" s="40"/>
      <c r="M833" s="40"/>
    </row>
    <row r="834" spans="1:13" ht="11.25" customHeight="1">
      <c r="I834" s="40"/>
      <c r="J834" s="40"/>
      <c r="K834" s="40"/>
      <c r="L834" s="40"/>
      <c r="M834" s="40"/>
    </row>
    <row r="835" spans="1:13" ht="11.25" customHeight="1">
      <c r="I835" s="40"/>
      <c r="J835" s="40"/>
      <c r="K835" s="40"/>
      <c r="L835" s="40"/>
      <c r="M835" s="40"/>
    </row>
    <row r="836" spans="1:13" ht="11.25" customHeight="1">
      <c r="I836" s="40"/>
      <c r="J836" s="40"/>
      <c r="K836" s="40"/>
      <c r="L836" s="40"/>
      <c r="M836" s="40"/>
    </row>
    <row r="837" spans="1:13" ht="11.25" customHeight="1">
      <c r="A837" s="133" t="str">
        <f>"HTP.P('&lt;" &amp; I702 &amp; "&gt;' || " &amp; IF(MID(I702,1,6)="L_STUB","NULL","REC." &amp; I702) &amp; " || '&lt;/" &amp; I702 &amp; "&gt;');"</f>
        <v>HTP.P('&lt;&gt;' || REC. || '&lt;/&gt;');</v>
      </c>
      <c r="C837" s="133" t="str">
        <f>"DECODE(C_T." &amp; I702 &amp; ", 0, NULL, C_T." &amp; I702 &amp; ") AS " &amp; I702 &amp; ","</f>
        <v>DECODE(C_T., 0, NULL, C_T.) AS ,</v>
      </c>
      <c r="I837" s="40"/>
      <c r="J837" s="40"/>
      <c r="K837" s="40"/>
      <c r="L837" s="40"/>
      <c r="M837" s="40"/>
    </row>
    <row r="838" spans="1:13" ht="11.25" customHeight="1">
      <c r="A838" s="133" t="str">
        <f t="shared" ref="A838:A872" si="19">"HTP.P('&lt;" &amp; I703 &amp; "&gt;' || " &amp; IF(MID(I703,1,6)="L_STUB","NULL","REC." &amp; I703) &amp; " || '&lt;/" &amp; I703 &amp; "&gt;');"</f>
        <v>HTP.P('&lt;&gt;' || REC. || '&lt;/&gt;');</v>
      </c>
      <c r="C838" s="133" t="str">
        <f t="shared" ref="C838:C872" si="20">"DECODE(C_T." &amp; I703 &amp; ", 0, NULL, C_T." &amp; I703 &amp; ") AS " &amp; I703 &amp; ","</f>
        <v>DECODE(C_T., 0, NULL, C_T.) AS ,</v>
      </c>
      <c r="I838" s="40"/>
      <c r="J838" s="40"/>
      <c r="K838" s="40"/>
      <c r="L838" s="40"/>
      <c r="M838" s="40"/>
    </row>
    <row r="839" spans="1:13" ht="11.25" customHeight="1">
      <c r="A839" s="133" t="str">
        <f t="shared" si="19"/>
        <v>HTP.P('&lt;&gt;' || REC. || '&lt;/&gt;');</v>
      </c>
      <c r="C839" s="133" t="str">
        <f t="shared" si="20"/>
        <v>DECODE(C_T., 0, NULL, C_T.) AS ,</v>
      </c>
      <c r="I839" s="40"/>
      <c r="J839" s="40"/>
      <c r="K839" s="40"/>
      <c r="L839" s="40"/>
      <c r="M839" s="40"/>
    </row>
    <row r="840" spans="1:13" ht="11.25" customHeight="1">
      <c r="A840" s="133" t="str">
        <f t="shared" si="19"/>
        <v>HTP.P('&lt;&gt;' || REC. || '&lt;/&gt;');</v>
      </c>
      <c r="C840" s="133" t="str">
        <f t="shared" si="20"/>
        <v>DECODE(C_T., 0, NULL, C_T.) AS ,</v>
      </c>
      <c r="I840" s="40"/>
      <c r="J840" s="40"/>
      <c r="K840" s="40"/>
      <c r="L840" s="40"/>
      <c r="M840" s="40"/>
    </row>
    <row r="841" spans="1:13" ht="11.25" customHeight="1">
      <c r="A841" s="133" t="str">
        <f t="shared" si="19"/>
        <v>HTP.P('&lt;&gt;' || REC. || '&lt;/&gt;');</v>
      </c>
      <c r="C841" s="133" t="str">
        <f t="shared" si="20"/>
        <v>DECODE(C_T., 0, NULL, C_T.) AS ,</v>
      </c>
      <c r="I841" s="40"/>
      <c r="J841" s="40"/>
      <c r="K841" s="40"/>
      <c r="L841" s="40"/>
      <c r="M841" s="40"/>
    </row>
    <row r="842" spans="1:13" ht="11.25" customHeight="1">
      <c r="A842" s="133" t="str">
        <f t="shared" si="19"/>
        <v>HTP.P('&lt;&gt;' || REC. || '&lt;/&gt;');</v>
      </c>
      <c r="C842" s="133" t="str">
        <f t="shared" si="20"/>
        <v>DECODE(C_T., 0, NULL, C_T.) AS ,</v>
      </c>
      <c r="I842" s="40"/>
      <c r="J842" s="40"/>
      <c r="K842" s="40"/>
      <c r="L842" s="40"/>
      <c r="M842" s="40"/>
    </row>
    <row r="843" spans="1:13" ht="11.25" customHeight="1">
      <c r="A843" s="133" t="str">
        <f t="shared" si="19"/>
        <v>HTP.P('&lt;&gt;' || REC. || '&lt;/&gt;');</v>
      </c>
      <c r="C843" s="133" t="str">
        <f t="shared" si="20"/>
        <v>DECODE(C_T., 0, NULL, C_T.) AS ,</v>
      </c>
      <c r="I843" s="40"/>
      <c r="J843" s="40"/>
      <c r="K843" s="40"/>
      <c r="L843" s="40"/>
      <c r="M843" s="40"/>
    </row>
    <row r="844" spans="1:13" ht="11.25" customHeight="1">
      <c r="A844" s="133" t="str">
        <f t="shared" si="19"/>
        <v>HTP.P('&lt;&gt;' || REC. || '&lt;/&gt;');</v>
      </c>
      <c r="C844" s="133" t="str">
        <f t="shared" si="20"/>
        <v>DECODE(C_T., 0, NULL, C_T.) AS ,</v>
      </c>
      <c r="I844" s="40"/>
      <c r="J844" s="40"/>
      <c r="K844" s="40"/>
      <c r="L844" s="40"/>
      <c r="M844" s="40"/>
    </row>
    <row r="845" spans="1:13" ht="11.25" customHeight="1">
      <c r="A845" s="133" t="str">
        <f t="shared" si="19"/>
        <v>HTP.P('&lt;&gt;' || REC. || '&lt;/&gt;');</v>
      </c>
      <c r="C845" s="133" t="str">
        <f t="shared" si="20"/>
        <v>DECODE(C_T., 0, NULL, C_T.) AS ,</v>
      </c>
      <c r="I845" s="40"/>
      <c r="J845" s="40"/>
      <c r="K845" s="40"/>
      <c r="L845" s="40"/>
      <c r="M845" s="40"/>
    </row>
    <row r="846" spans="1:13" ht="11.25" customHeight="1">
      <c r="A846" s="133" t="str">
        <f t="shared" si="19"/>
        <v>HTP.P('&lt;&gt;' || REC. || '&lt;/&gt;');</v>
      </c>
      <c r="C846" s="133" t="str">
        <f t="shared" si="20"/>
        <v>DECODE(C_T., 0, NULL, C_T.) AS ,</v>
      </c>
      <c r="I846" s="40"/>
      <c r="J846" s="40"/>
      <c r="K846" s="40"/>
      <c r="L846" s="40"/>
      <c r="M846" s="40"/>
    </row>
    <row r="847" spans="1:13" ht="11.25" customHeight="1">
      <c r="A847" s="133" t="str">
        <f t="shared" si="19"/>
        <v>HTP.P('&lt;&gt;' || REC. || '&lt;/&gt;');</v>
      </c>
      <c r="C847" s="133" t="str">
        <f t="shared" si="20"/>
        <v>DECODE(C_T., 0, NULL, C_T.) AS ,</v>
      </c>
      <c r="I847" s="40"/>
      <c r="J847" s="40"/>
      <c r="K847" s="40"/>
      <c r="L847" s="40"/>
      <c r="M847" s="40"/>
    </row>
    <row r="848" spans="1:13" ht="11.25" customHeight="1">
      <c r="A848" s="133" t="str">
        <f t="shared" si="19"/>
        <v>HTP.P('&lt;&gt;' || REC. || '&lt;/&gt;');</v>
      </c>
      <c r="C848" s="133" t="str">
        <f t="shared" si="20"/>
        <v>DECODE(C_T., 0, NULL, C_T.) AS ,</v>
      </c>
      <c r="I848" s="40"/>
      <c r="J848" s="40"/>
      <c r="K848" s="40"/>
      <c r="L848" s="40"/>
      <c r="M848" s="40"/>
    </row>
    <row r="849" spans="1:13" ht="11.25" customHeight="1">
      <c r="A849" s="133" t="str">
        <f t="shared" si="19"/>
        <v>HTP.P('&lt;&gt;' || REC. || '&lt;/&gt;');</v>
      </c>
      <c r="C849" s="133" t="str">
        <f t="shared" si="20"/>
        <v>DECODE(C_T., 0, NULL, C_T.) AS ,</v>
      </c>
      <c r="I849" s="40"/>
      <c r="J849" s="40"/>
      <c r="K849" s="40"/>
      <c r="L849" s="40"/>
      <c r="M849" s="40"/>
    </row>
    <row r="850" spans="1:13" ht="11.25" customHeight="1">
      <c r="A850" s="133" t="str">
        <f t="shared" si="19"/>
        <v>HTP.P('&lt;&gt;' || REC. || '&lt;/&gt;');</v>
      </c>
      <c r="C850" s="133" t="str">
        <f t="shared" si="20"/>
        <v>DECODE(C_T., 0, NULL, C_T.) AS ,</v>
      </c>
      <c r="I850" s="40"/>
      <c r="J850" s="40"/>
      <c r="K850" s="40"/>
      <c r="L850" s="40"/>
      <c r="M850" s="40"/>
    </row>
    <row r="851" spans="1:13" ht="11.25" customHeight="1">
      <c r="A851" s="133" t="str">
        <f t="shared" si="19"/>
        <v>HTP.P('&lt;&gt;' || REC. || '&lt;/&gt;');</v>
      </c>
      <c r="C851" s="133" t="str">
        <f t="shared" si="20"/>
        <v>DECODE(C_T., 0, NULL, C_T.) AS ,</v>
      </c>
      <c r="I851" s="40"/>
      <c r="J851" s="40"/>
      <c r="K851" s="40"/>
      <c r="L851" s="40"/>
      <c r="M851" s="40"/>
    </row>
    <row r="852" spans="1:13" ht="11.25" customHeight="1">
      <c r="A852" s="133" t="str">
        <f t="shared" si="19"/>
        <v>HTP.P('&lt;&gt;' || REC. || '&lt;/&gt;');</v>
      </c>
      <c r="C852" s="133" t="str">
        <f t="shared" si="20"/>
        <v>DECODE(C_T., 0, NULL, C_T.) AS ,</v>
      </c>
      <c r="I852" s="40"/>
      <c r="J852" s="40"/>
      <c r="K852" s="40"/>
      <c r="L852" s="40"/>
      <c r="M852" s="40"/>
    </row>
    <row r="853" spans="1:13" ht="11.25" customHeight="1">
      <c r="A853" s="133" t="str">
        <f t="shared" si="19"/>
        <v>HTP.P('&lt;&gt;' || REC. || '&lt;/&gt;');</v>
      </c>
      <c r="C853" s="133" t="str">
        <f t="shared" si="20"/>
        <v>DECODE(C_T., 0, NULL, C_T.) AS ,</v>
      </c>
      <c r="I853" s="40"/>
      <c r="J853" s="40"/>
      <c r="K853" s="40"/>
      <c r="L853" s="40"/>
      <c r="M853" s="40"/>
    </row>
    <row r="854" spans="1:13" ht="11.25" customHeight="1">
      <c r="A854" s="133" t="str">
        <f t="shared" si="19"/>
        <v>HTP.P('&lt;&gt;' || REC. || '&lt;/&gt;');</v>
      </c>
      <c r="C854" s="133" t="str">
        <f t="shared" si="20"/>
        <v>DECODE(C_T., 0, NULL, C_T.) AS ,</v>
      </c>
      <c r="I854" s="40"/>
      <c r="J854" s="40"/>
      <c r="K854" s="40"/>
      <c r="L854" s="40"/>
      <c r="M854" s="40"/>
    </row>
    <row r="855" spans="1:13" ht="11.25" customHeight="1">
      <c r="A855" s="133" t="str">
        <f t="shared" si="19"/>
        <v>HTP.P('&lt;&gt;' || REC. || '&lt;/&gt;');</v>
      </c>
      <c r="C855" s="133" t="str">
        <f t="shared" si="20"/>
        <v>DECODE(C_T., 0, NULL, C_T.) AS ,</v>
      </c>
      <c r="I855" s="40"/>
      <c r="J855" s="40"/>
      <c r="K855" s="40"/>
      <c r="L855" s="40"/>
      <c r="M855" s="40"/>
    </row>
    <row r="856" spans="1:13" ht="11.25" customHeight="1">
      <c r="A856" s="133" t="str">
        <f t="shared" si="19"/>
        <v>HTP.P('&lt;&gt;' || REC. || '&lt;/&gt;');</v>
      </c>
      <c r="C856" s="133" t="str">
        <f t="shared" si="20"/>
        <v>DECODE(C_T., 0, NULL, C_T.) AS ,</v>
      </c>
      <c r="I856" s="40"/>
      <c r="J856" s="40"/>
      <c r="K856" s="40"/>
      <c r="L856" s="40"/>
      <c r="M856" s="40"/>
    </row>
    <row r="857" spans="1:13" ht="11.25" customHeight="1">
      <c r="A857" s="133" t="str">
        <f t="shared" si="19"/>
        <v>HTP.P('&lt;&gt;' || REC. || '&lt;/&gt;');</v>
      </c>
      <c r="C857" s="133" t="str">
        <f t="shared" si="20"/>
        <v>DECODE(C_T., 0, NULL, C_T.) AS ,</v>
      </c>
      <c r="I857" s="40"/>
      <c r="J857" s="40"/>
      <c r="K857" s="40"/>
      <c r="L857" s="40"/>
      <c r="M857" s="40"/>
    </row>
    <row r="858" spans="1:13" ht="11.25" customHeight="1">
      <c r="A858" s="133" t="str">
        <f t="shared" si="19"/>
        <v>HTP.P('&lt;&gt;' || REC. || '&lt;/&gt;');</v>
      </c>
      <c r="C858" s="133" t="str">
        <f t="shared" si="20"/>
        <v>DECODE(C_T., 0, NULL, C_T.) AS ,</v>
      </c>
      <c r="I858" s="40"/>
      <c r="J858" s="40"/>
      <c r="K858" s="40"/>
      <c r="L858" s="40"/>
      <c r="M858" s="40"/>
    </row>
    <row r="859" spans="1:13" ht="11.25" customHeight="1">
      <c r="A859" s="133" t="str">
        <f t="shared" si="19"/>
        <v>HTP.P('&lt;&gt;' || REC. || '&lt;/&gt;');</v>
      </c>
      <c r="C859" s="133" t="str">
        <f t="shared" si="20"/>
        <v>DECODE(C_T., 0, NULL, C_T.) AS ,</v>
      </c>
      <c r="I859" s="40"/>
      <c r="J859" s="40"/>
      <c r="K859" s="40"/>
      <c r="L859" s="40"/>
      <c r="M859" s="40"/>
    </row>
    <row r="860" spans="1:13" ht="11.25" customHeight="1">
      <c r="A860" s="133" t="str">
        <f t="shared" si="19"/>
        <v>HTP.P('&lt;&gt;' || REC. || '&lt;/&gt;');</v>
      </c>
      <c r="C860" s="133" t="str">
        <f t="shared" si="20"/>
        <v>DECODE(C_T., 0, NULL, C_T.) AS ,</v>
      </c>
      <c r="I860" s="40"/>
      <c r="J860" s="40"/>
      <c r="K860" s="40"/>
      <c r="L860" s="40"/>
      <c r="M860" s="40"/>
    </row>
    <row r="861" spans="1:13" ht="11.25" customHeight="1">
      <c r="A861" s="133" t="str">
        <f t="shared" si="19"/>
        <v>HTP.P('&lt;&gt;' || REC. || '&lt;/&gt;');</v>
      </c>
      <c r="C861" s="133" t="str">
        <f t="shared" si="20"/>
        <v>DECODE(C_T., 0, NULL, C_T.) AS ,</v>
      </c>
      <c r="I861" s="40"/>
      <c r="J861" s="40"/>
      <c r="K861" s="40"/>
      <c r="L861" s="40"/>
      <c r="M861" s="40"/>
    </row>
    <row r="862" spans="1:13" ht="11.25" customHeight="1">
      <c r="A862" s="133" t="str">
        <f t="shared" si="19"/>
        <v>HTP.P('&lt;&gt;' || REC. || '&lt;/&gt;');</v>
      </c>
      <c r="C862" s="133" t="str">
        <f t="shared" si="20"/>
        <v>DECODE(C_T., 0, NULL, C_T.) AS ,</v>
      </c>
      <c r="I862" s="40"/>
      <c r="J862" s="40"/>
      <c r="K862" s="40"/>
      <c r="L862" s="40"/>
      <c r="M862" s="40"/>
    </row>
    <row r="863" spans="1:13" ht="11.25" customHeight="1">
      <c r="A863" s="133" t="str">
        <f t="shared" si="19"/>
        <v>HTP.P('&lt;&gt;' || REC. || '&lt;/&gt;');</v>
      </c>
      <c r="C863" s="133" t="str">
        <f t="shared" si="20"/>
        <v>DECODE(C_T., 0, NULL, C_T.) AS ,</v>
      </c>
      <c r="I863" s="40"/>
      <c r="J863" s="40"/>
      <c r="K863" s="40"/>
      <c r="L863" s="40"/>
      <c r="M863" s="40"/>
    </row>
    <row r="864" spans="1:13" ht="11.25" customHeight="1">
      <c r="A864" s="133" t="str">
        <f t="shared" si="19"/>
        <v>HTP.P('&lt;&gt;' || REC. || '&lt;/&gt;');</v>
      </c>
      <c r="C864" s="133" t="str">
        <f t="shared" si="20"/>
        <v>DECODE(C_T., 0, NULL, C_T.) AS ,</v>
      </c>
      <c r="I864" s="40"/>
      <c r="J864" s="40"/>
      <c r="K864" s="40"/>
      <c r="L864" s="40"/>
      <c r="M864" s="40"/>
    </row>
    <row r="865" spans="1:13" ht="11.25" customHeight="1">
      <c r="A865" s="133" t="str">
        <f t="shared" si="19"/>
        <v>HTP.P('&lt;&gt;' || REC. || '&lt;/&gt;');</v>
      </c>
      <c r="C865" s="133" t="str">
        <f t="shared" si="20"/>
        <v>DECODE(C_T., 0, NULL, C_T.) AS ,</v>
      </c>
      <c r="I865" s="40"/>
      <c r="J865" s="40"/>
      <c r="K865" s="40"/>
      <c r="L865" s="40"/>
      <c r="M865" s="40"/>
    </row>
    <row r="866" spans="1:13" ht="11.25" customHeight="1">
      <c r="A866" s="133" t="str">
        <f t="shared" si="19"/>
        <v>HTP.P('&lt;&gt;' || REC. || '&lt;/&gt;');</v>
      </c>
      <c r="C866" s="133" t="str">
        <f t="shared" si="20"/>
        <v>DECODE(C_T., 0, NULL, C_T.) AS ,</v>
      </c>
      <c r="I866" s="40"/>
      <c r="J866" s="40"/>
      <c r="K866" s="40"/>
      <c r="L866" s="40"/>
      <c r="M866" s="40"/>
    </row>
    <row r="867" spans="1:13" ht="11.25" customHeight="1">
      <c r="A867" s="133" t="str">
        <f t="shared" si="19"/>
        <v>HTP.P('&lt;&gt;' || REC. || '&lt;/&gt;');</v>
      </c>
      <c r="C867" s="133" t="str">
        <f t="shared" si="20"/>
        <v>DECODE(C_T., 0, NULL, C_T.) AS ,</v>
      </c>
      <c r="I867" s="40"/>
      <c r="J867" s="40"/>
      <c r="K867" s="40"/>
      <c r="L867" s="40"/>
      <c r="M867" s="40"/>
    </row>
    <row r="868" spans="1:13" ht="11.25" customHeight="1">
      <c r="A868" s="133" t="str">
        <f t="shared" si="19"/>
        <v>HTP.P('&lt;&gt;' || REC. || '&lt;/&gt;');</v>
      </c>
      <c r="C868" s="133" t="str">
        <f t="shared" si="20"/>
        <v>DECODE(C_T., 0, NULL, C_T.) AS ,</v>
      </c>
      <c r="I868" s="40"/>
      <c r="J868" s="40"/>
      <c r="K868" s="40"/>
      <c r="L868" s="40"/>
      <c r="M868" s="40"/>
    </row>
    <row r="869" spans="1:13" ht="11.25" customHeight="1">
      <c r="A869" s="133" t="str">
        <f t="shared" si="19"/>
        <v>HTP.P('&lt;&gt;' || REC. || '&lt;/&gt;');</v>
      </c>
      <c r="C869" s="133" t="str">
        <f t="shared" si="20"/>
        <v>DECODE(C_T., 0, NULL, C_T.) AS ,</v>
      </c>
      <c r="I869" s="40"/>
      <c r="J869" s="40"/>
      <c r="K869" s="40"/>
      <c r="L869" s="40"/>
      <c r="M869" s="40"/>
    </row>
    <row r="870" spans="1:13" ht="11.25" customHeight="1">
      <c r="A870" s="133" t="str">
        <f t="shared" si="19"/>
        <v>HTP.P('&lt;&gt;' || REC. || '&lt;/&gt;');</v>
      </c>
      <c r="C870" s="133" t="str">
        <f t="shared" si="20"/>
        <v>DECODE(C_T., 0, NULL, C_T.) AS ,</v>
      </c>
      <c r="I870" s="40"/>
      <c r="J870" s="40"/>
      <c r="K870" s="40"/>
      <c r="L870" s="40"/>
      <c r="M870" s="40"/>
    </row>
    <row r="871" spans="1:13" ht="11.25" customHeight="1">
      <c r="A871" s="133" t="str">
        <f t="shared" si="19"/>
        <v>HTP.P('&lt;&gt;' || REC. || '&lt;/&gt;');</v>
      </c>
      <c r="C871" s="133" t="str">
        <f t="shared" si="20"/>
        <v>DECODE(C_T., 0, NULL, C_T.) AS ,</v>
      </c>
      <c r="I871" s="40"/>
      <c r="J871" s="40"/>
      <c r="K871" s="40"/>
      <c r="L871" s="40"/>
      <c r="M871" s="40"/>
    </row>
    <row r="872" spans="1:13" ht="11.25" customHeight="1">
      <c r="A872" s="133" t="str">
        <f t="shared" si="19"/>
        <v>HTP.P('&lt;&gt;' || REC. || '&lt;/&gt;');</v>
      </c>
      <c r="C872" s="133" t="str">
        <f t="shared" si="20"/>
        <v>DECODE(C_T., 0, NULL, C_T.) AS ,</v>
      </c>
      <c r="I872" s="40"/>
      <c r="J872" s="40"/>
      <c r="K872" s="40"/>
      <c r="L872" s="40"/>
      <c r="M872" s="40"/>
    </row>
    <row r="873" spans="1:13" ht="11.25" customHeight="1">
      <c r="I873" s="40"/>
      <c r="J873" s="40"/>
      <c r="K873" s="40"/>
      <c r="L873" s="40"/>
      <c r="M873" s="40"/>
    </row>
    <row r="874" spans="1:13" ht="11.25" customHeight="1">
      <c r="I874" s="40"/>
      <c r="J874" s="40"/>
      <c r="K874" s="40"/>
      <c r="L874" s="40"/>
      <c r="M874" s="40"/>
    </row>
    <row r="875" spans="1:13" ht="11.25" customHeight="1">
      <c r="I875" s="40"/>
      <c r="J875" s="40"/>
      <c r="K875" s="40"/>
      <c r="L875" s="40"/>
      <c r="M875" s="40"/>
    </row>
    <row r="876" spans="1:13" ht="11.25" customHeight="1">
      <c r="I876" s="40"/>
      <c r="J876" s="40"/>
      <c r="K876" s="40"/>
      <c r="L876" s="40"/>
      <c r="M876" s="40"/>
    </row>
    <row r="877" spans="1:13" ht="11.25" customHeight="1">
      <c r="I877" s="40"/>
      <c r="J877" s="40"/>
      <c r="K877" s="40"/>
      <c r="L877" s="40"/>
      <c r="M877" s="40"/>
    </row>
    <row r="878" spans="1:13" ht="11.25" customHeight="1">
      <c r="I878" s="40"/>
      <c r="J878" s="40"/>
      <c r="K878" s="40"/>
      <c r="L878" s="40"/>
      <c r="M878" s="40"/>
    </row>
    <row r="879" spans="1:13" ht="11.25" customHeight="1">
      <c r="A879" s="133" t="str">
        <f>"HTP.P('&lt;" &amp; I744 &amp; "&gt;' || " &amp; IF(MID(I744,1,6)="L_STUB","NULL","REC." &amp; I744) &amp; " || '&lt;/" &amp; I744 &amp; "&gt;');"</f>
        <v>HTP.P('&lt;&gt;' || REC. || '&lt;/&gt;');</v>
      </c>
      <c r="C879" s="133" t="str">
        <f>"DECODE(C_T." &amp; I744 &amp; ", 0, NULL, C_T." &amp; I744 &amp; ") AS " &amp; I744 &amp; ","</f>
        <v>DECODE(C_T., 0, NULL, C_T.) AS ,</v>
      </c>
      <c r="I879" s="40"/>
      <c r="J879" s="40"/>
      <c r="K879" s="40"/>
      <c r="L879" s="40"/>
      <c r="M879" s="40"/>
    </row>
    <row r="880" spans="1:13" ht="11.25" customHeight="1">
      <c r="A880" s="133" t="str">
        <f t="shared" ref="A880:A914" si="21">"HTP.P('&lt;" &amp; I745 &amp; "&gt;' || " &amp; IF(MID(I745,1,6)="L_STUB","NULL","REC." &amp; I745) &amp; " || '&lt;/" &amp; I745 &amp; "&gt;');"</f>
        <v>HTP.P('&lt;&gt;' || REC. || '&lt;/&gt;');</v>
      </c>
      <c r="C880" s="133" t="str">
        <f t="shared" ref="C880:C914" si="22">"DECODE(C_T." &amp; I745 &amp; ", 0, NULL, C_T." &amp; I745 &amp; ") AS " &amp; I745 &amp; ","</f>
        <v>DECODE(C_T., 0, NULL, C_T.) AS ,</v>
      </c>
      <c r="I880" s="40"/>
      <c r="J880" s="40"/>
      <c r="K880" s="40"/>
      <c r="L880" s="40"/>
      <c r="M880" s="40"/>
    </row>
    <row r="881" spans="1:13" ht="11.25" customHeight="1">
      <c r="A881" s="133" t="str">
        <f t="shared" si="21"/>
        <v>HTP.P('&lt;&gt;' || REC. || '&lt;/&gt;');</v>
      </c>
      <c r="C881" s="133" t="str">
        <f t="shared" si="22"/>
        <v>DECODE(C_T., 0, NULL, C_T.) AS ,</v>
      </c>
      <c r="I881" s="40"/>
      <c r="J881" s="40"/>
      <c r="K881" s="40"/>
      <c r="L881" s="40"/>
      <c r="M881" s="40"/>
    </row>
    <row r="882" spans="1:13" ht="11.25" customHeight="1">
      <c r="A882" s="133" t="str">
        <f t="shared" si="21"/>
        <v>HTP.P('&lt;&gt;' || REC. || '&lt;/&gt;');</v>
      </c>
      <c r="C882" s="133" t="str">
        <f t="shared" si="22"/>
        <v>DECODE(C_T., 0, NULL, C_T.) AS ,</v>
      </c>
      <c r="I882" s="40"/>
      <c r="J882" s="40"/>
      <c r="K882" s="40"/>
      <c r="L882" s="40"/>
      <c r="M882" s="40"/>
    </row>
    <row r="883" spans="1:13" ht="11.25" customHeight="1">
      <c r="A883" s="133" t="str">
        <f t="shared" si="21"/>
        <v>HTP.P('&lt;&gt;' || REC. || '&lt;/&gt;');</v>
      </c>
      <c r="C883" s="133" t="str">
        <f t="shared" si="22"/>
        <v>DECODE(C_T., 0, NULL, C_T.) AS ,</v>
      </c>
      <c r="I883" s="40"/>
      <c r="J883" s="40"/>
      <c r="K883" s="40"/>
      <c r="L883" s="40"/>
      <c r="M883" s="40"/>
    </row>
    <row r="884" spans="1:13" ht="11.25" customHeight="1">
      <c r="A884" s="133" t="str">
        <f t="shared" si="21"/>
        <v>HTP.P('&lt;&gt;' || REC. || '&lt;/&gt;');</v>
      </c>
      <c r="C884" s="133" t="str">
        <f t="shared" si="22"/>
        <v>DECODE(C_T., 0, NULL, C_T.) AS ,</v>
      </c>
      <c r="I884" s="40"/>
      <c r="J884" s="40"/>
      <c r="K884" s="40"/>
      <c r="L884" s="40"/>
      <c r="M884" s="40"/>
    </row>
    <row r="885" spans="1:13" ht="11.25" customHeight="1">
      <c r="A885" s="133" t="str">
        <f t="shared" si="21"/>
        <v>HTP.P('&lt;&gt;' || REC. || '&lt;/&gt;');</v>
      </c>
      <c r="C885" s="133" t="str">
        <f t="shared" si="22"/>
        <v>DECODE(C_T., 0, NULL, C_T.) AS ,</v>
      </c>
      <c r="I885" s="40"/>
      <c r="J885" s="40"/>
      <c r="K885" s="40"/>
      <c r="L885" s="40"/>
      <c r="M885" s="40"/>
    </row>
    <row r="886" spans="1:13" ht="11.25" customHeight="1">
      <c r="A886" s="133" t="str">
        <f t="shared" si="21"/>
        <v>HTP.P('&lt;&gt;' || REC. || '&lt;/&gt;');</v>
      </c>
      <c r="C886" s="133" t="str">
        <f t="shared" si="22"/>
        <v>DECODE(C_T., 0, NULL, C_T.) AS ,</v>
      </c>
      <c r="I886" s="40"/>
      <c r="J886" s="40"/>
      <c r="K886" s="40"/>
      <c r="L886" s="40"/>
      <c r="M886" s="40"/>
    </row>
    <row r="887" spans="1:13" ht="11.25" customHeight="1">
      <c r="A887" s="133" t="str">
        <f t="shared" si="21"/>
        <v>HTP.P('&lt;&gt;' || REC. || '&lt;/&gt;');</v>
      </c>
      <c r="C887" s="133" t="str">
        <f t="shared" si="22"/>
        <v>DECODE(C_T., 0, NULL, C_T.) AS ,</v>
      </c>
      <c r="I887" s="40"/>
      <c r="J887" s="40"/>
      <c r="K887" s="40"/>
      <c r="L887" s="40"/>
      <c r="M887" s="40"/>
    </row>
    <row r="888" spans="1:13" ht="11.25" customHeight="1">
      <c r="A888" s="133" t="str">
        <f t="shared" si="21"/>
        <v>HTP.P('&lt;&gt;' || REC. || '&lt;/&gt;');</v>
      </c>
      <c r="C888" s="133" t="str">
        <f t="shared" si="22"/>
        <v>DECODE(C_T., 0, NULL, C_T.) AS ,</v>
      </c>
      <c r="I888" s="40"/>
      <c r="J888" s="40"/>
      <c r="K888" s="40"/>
      <c r="L888" s="40"/>
      <c r="M888" s="40"/>
    </row>
    <row r="889" spans="1:13" ht="11.25" customHeight="1">
      <c r="A889" s="133" t="str">
        <f t="shared" si="21"/>
        <v>HTP.P('&lt;&gt;' || REC. || '&lt;/&gt;');</v>
      </c>
      <c r="C889" s="133" t="str">
        <f t="shared" si="22"/>
        <v>DECODE(C_T., 0, NULL, C_T.) AS ,</v>
      </c>
      <c r="I889" s="40"/>
      <c r="J889" s="40"/>
      <c r="K889" s="40"/>
      <c r="L889" s="40"/>
      <c r="M889" s="40"/>
    </row>
    <row r="890" spans="1:13" ht="11.25" customHeight="1">
      <c r="A890" s="133" t="str">
        <f t="shared" si="21"/>
        <v>HTP.P('&lt;&gt;' || REC. || '&lt;/&gt;');</v>
      </c>
      <c r="C890" s="133" t="str">
        <f t="shared" si="22"/>
        <v>DECODE(C_T., 0, NULL, C_T.) AS ,</v>
      </c>
      <c r="I890" s="40"/>
      <c r="J890" s="40"/>
      <c r="K890" s="40"/>
      <c r="L890" s="40"/>
      <c r="M890" s="40"/>
    </row>
    <row r="891" spans="1:13" ht="11.25" customHeight="1">
      <c r="A891" s="133" t="str">
        <f t="shared" si="21"/>
        <v>HTP.P('&lt;&gt;' || REC. || '&lt;/&gt;');</v>
      </c>
      <c r="C891" s="133" t="str">
        <f t="shared" si="22"/>
        <v>DECODE(C_T., 0, NULL, C_T.) AS ,</v>
      </c>
      <c r="I891" s="40"/>
      <c r="J891" s="40"/>
      <c r="K891" s="40"/>
      <c r="L891" s="40"/>
      <c r="M891" s="40"/>
    </row>
    <row r="892" spans="1:13" ht="11.25" customHeight="1">
      <c r="A892" s="133" t="str">
        <f t="shared" si="21"/>
        <v>HTP.P('&lt;&gt;' || REC. || '&lt;/&gt;');</v>
      </c>
      <c r="C892" s="133" t="str">
        <f t="shared" si="22"/>
        <v>DECODE(C_T., 0, NULL, C_T.) AS ,</v>
      </c>
      <c r="I892" s="40"/>
      <c r="J892" s="40"/>
      <c r="K892" s="40"/>
      <c r="L892" s="40"/>
      <c r="M892" s="40"/>
    </row>
    <row r="893" spans="1:13" ht="11.25" customHeight="1">
      <c r="A893" s="133" t="str">
        <f t="shared" si="21"/>
        <v>HTP.P('&lt;&gt;' || REC. || '&lt;/&gt;');</v>
      </c>
      <c r="C893" s="133" t="str">
        <f t="shared" si="22"/>
        <v>DECODE(C_T., 0, NULL, C_T.) AS ,</v>
      </c>
      <c r="I893" s="40"/>
      <c r="J893" s="40"/>
      <c r="K893" s="40"/>
      <c r="L893" s="40"/>
      <c r="M893" s="40"/>
    </row>
    <row r="894" spans="1:13" ht="11.25" customHeight="1">
      <c r="A894" s="133" t="str">
        <f t="shared" si="21"/>
        <v>HTP.P('&lt;&gt;' || REC. || '&lt;/&gt;');</v>
      </c>
      <c r="C894" s="133" t="str">
        <f t="shared" si="22"/>
        <v>DECODE(C_T., 0, NULL, C_T.) AS ,</v>
      </c>
      <c r="I894" s="40"/>
      <c r="J894" s="40"/>
      <c r="K894" s="40"/>
      <c r="L894" s="40"/>
      <c r="M894" s="40"/>
    </row>
    <row r="895" spans="1:13" ht="11.25" customHeight="1">
      <c r="A895" s="133" t="str">
        <f t="shared" si="21"/>
        <v>HTP.P('&lt;&gt;' || REC. || '&lt;/&gt;');</v>
      </c>
      <c r="C895" s="133" t="str">
        <f t="shared" si="22"/>
        <v>DECODE(C_T., 0, NULL, C_T.) AS ,</v>
      </c>
      <c r="I895" s="40"/>
      <c r="J895" s="40"/>
      <c r="K895" s="40"/>
      <c r="L895" s="40"/>
      <c r="M895" s="40"/>
    </row>
    <row r="896" spans="1:13" ht="11.25" customHeight="1">
      <c r="A896" s="133" t="str">
        <f t="shared" si="21"/>
        <v>HTP.P('&lt;&gt;' || REC. || '&lt;/&gt;');</v>
      </c>
      <c r="C896" s="133" t="str">
        <f t="shared" si="22"/>
        <v>DECODE(C_T., 0, NULL, C_T.) AS ,</v>
      </c>
      <c r="I896" s="40"/>
      <c r="J896" s="40"/>
      <c r="K896" s="40"/>
      <c r="L896" s="40"/>
      <c r="M896" s="40"/>
    </row>
    <row r="897" spans="1:13" ht="11.25" customHeight="1">
      <c r="A897" s="133" t="str">
        <f t="shared" si="21"/>
        <v>HTP.P('&lt;&gt;' || REC. || '&lt;/&gt;');</v>
      </c>
      <c r="C897" s="133" t="str">
        <f t="shared" si="22"/>
        <v>DECODE(C_T., 0, NULL, C_T.) AS ,</v>
      </c>
      <c r="I897" s="40"/>
      <c r="J897" s="40"/>
      <c r="K897" s="40"/>
      <c r="L897" s="40"/>
      <c r="M897" s="40"/>
    </row>
    <row r="898" spans="1:13" ht="11.25" customHeight="1">
      <c r="A898" s="133" t="str">
        <f t="shared" si="21"/>
        <v>HTP.P('&lt;&gt;' || REC. || '&lt;/&gt;');</v>
      </c>
      <c r="C898" s="133" t="str">
        <f t="shared" si="22"/>
        <v>DECODE(C_T., 0, NULL, C_T.) AS ,</v>
      </c>
      <c r="I898" s="40"/>
      <c r="J898" s="40"/>
      <c r="K898" s="40"/>
      <c r="L898" s="40"/>
      <c r="M898" s="40"/>
    </row>
    <row r="899" spans="1:13" ht="11.25" customHeight="1">
      <c r="A899" s="133" t="str">
        <f t="shared" si="21"/>
        <v>HTP.P('&lt;&gt;' || REC. || '&lt;/&gt;');</v>
      </c>
      <c r="C899" s="133" t="str">
        <f t="shared" si="22"/>
        <v>DECODE(C_T., 0, NULL, C_T.) AS ,</v>
      </c>
      <c r="I899" s="40"/>
      <c r="J899" s="40"/>
      <c r="K899" s="40"/>
      <c r="L899" s="40"/>
      <c r="M899" s="40"/>
    </row>
    <row r="900" spans="1:13" ht="11.25" customHeight="1">
      <c r="A900" s="133" t="str">
        <f t="shared" si="21"/>
        <v>HTP.P('&lt;&gt;' || REC. || '&lt;/&gt;');</v>
      </c>
      <c r="C900" s="133" t="str">
        <f t="shared" si="22"/>
        <v>DECODE(C_T., 0, NULL, C_T.) AS ,</v>
      </c>
      <c r="I900" s="40"/>
      <c r="J900" s="40"/>
      <c r="K900" s="40"/>
      <c r="L900" s="40"/>
      <c r="M900" s="40"/>
    </row>
    <row r="901" spans="1:13" ht="11.25" customHeight="1">
      <c r="A901" s="133" t="str">
        <f t="shared" si="21"/>
        <v>HTP.P('&lt;&gt;' || REC. || '&lt;/&gt;');</v>
      </c>
      <c r="C901" s="133" t="str">
        <f t="shared" si="22"/>
        <v>DECODE(C_T., 0, NULL, C_T.) AS ,</v>
      </c>
      <c r="I901" s="40"/>
      <c r="J901" s="40"/>
      <c r="K901" s="40"/>
      <c r="L901" s="40"/>
      <c r="M901" s="40"/>
    </row>
    <row r="902" spans="1:13" ht="11.25" customHeight="1">
      <c r="A902" s="133" t="str">
        <f t="shared" si="21"/>
        <v>HTP.P('&lt;&gt;' || REC. || '&lt;/&gt;');</v>
      </c>
      <c r="C902" s="133" t="str">
        <f t="shared" si="22"/>
        <v>DECODE(C_T., 0, NULL, C_T.) AS ,</v>
      </c>
      <c r="I902" s="40"/>
      <c r="J902" s="40"/>
      <c r="K902" s="40"/>
      <c r="L902" s="40"/>
      <c r="M902" s="40"/>
    </row>
    <row r="903" spans="1:13" ht="11.25" customHeight="1">
      <c r="A903" s="133" t="str">
        <f t="shared" si="21"/>
        <v>HTP.P('&lt;&gt;' || REC. || '&lt;/&gt;');</v>
      </c>
      <c r="C903" s="133" t="str">
        <f t="shared" si="22"/>
        <v>DECODE(C_T., 0, NULL, C_T.) AS ,</v>
      </c>
      <c r="I903" s="40"/>
      <c r="J903" s="40"/>
      <c r="K903" s="40"/>
      <c r="L903" s="40"/>
      <c r="M903" s="40"/>
    </row>
    <row r="904" spans="1:13" ht="11.25" customHeight="1">
      <c r="A904" s="133" t="str">
        <f t="shared" si="21"/>
        <v>HTP.P('&lt;&gt;' || REC. || '&lt;/&gt;');</v>
      </c>
      <c r="C904" s="133" t="str">
        <f t="shared" si="22"/>
        <v>DECODE(C_T., 0, NULL, C_T.) AS ,</v>
      </c>
      <c r="I904" s="40"/>
      <c r="J904" s="40"/>
      <c r="K904" s="40"/>
      <c r="L904" s="40"/>
      <c r="M904" s="40"/>
    </row>
    <row r="905" spans="1:13" ht="11.25" customHeight="1">
      <c r="A905" s="133" t="str">
        <f t="shared" si="21"/>
        <v>HTP.P('&lt;&gt;' || REC. || '&lt;/&gt;');</v>
      </c>
      <c r="C905" s="133" t="str">
        <f t="shared" si="22"/>
        <v>DECODE(C_T., 0, NULL, C_T.) AS ,</v>
      </c>
      <c r="I905" s="40"/>
      <c r="J905" s="40"/>
      <c r="K905" s="40"/>
      <c r="L905" s="40"/>
      <c r="M905" s="40"/>
    </row>
    <row r="906" spans="1:13" ht="11.25" customHeight="1">
      <c r="A906" s="133" t="str">
        <f t="shared" si="21"/>
        <v>HTP.P('&lt;&gt;' || REC. || '&lt;/&gt;');</v>
      </c>
      <c r="C906" s="133" t="str">
        <f t="shared" si="22"/>
        <v>DECODE(C_T., 0, NULL, C_T.) AS ,</v>
      </c>
      <c r="I906" s="40"/>
      <c r="J906" s="40"/>
      <c r="K906" s="40"/>
      <c r="L906" s="40"/>
      <c r="M906" s="40"/>
    </row>
    <row r="907" spans="1:13" ht="11.25" customHeight="1">
      <c r="A907" s="133" t="str">
        <f t="shared" si="21"/>
        <v>HTP.P('&lt;&gt;' || REC. || '&lt;/&gt;');</v>
      </c>
      <c r="C907" s="133" t="str">
        <f t="shared" si="22"/>
        <v>DECODE(C_T., 0, NULL, C_T.) AS ,</v>
      </c>
      <c r="I907" s="40"/>
      <c r="J907" s="40"/>
      <c r="K907" s="40"/>
      <c r="L907" s="40"/>
      <c r="M907" s="40"/>
    </row>
    <row r="908" spans="1:13" ht="11.25" customHeight="1">
      <c r="A908" s="133" t="str">
        <f t="shared" si="21"/>
        <v>HTP.P('&lt;&gt;' || REC. || '&lt;/&gt;');</v>
      </c>
      <c r="C908" s="133" t="str">
        <f t="shared" si="22"/>
        <v>DECODE(C_T., 0, NULL, C_T.) AS ,</v>
      </c>
      <c r="I908" s="40"/>
      <c r="J908" s="40"/>
      <c r="K908" s="40"/>
      <c r="L908" s="40"/>
      <c r="M908" s="40"/>
    </row>
    <row r="909" spans="1:13" ht="11.25" customHeight="1">
      <c r="A909" s="133" t="str">
        <f t="shared" si="21"/>
        <v>HTP.P('&lt;&gt;' || REC. || '&lt;/&gt;');</v>
      </c>
      <c r="C909" s="133" t="str">
        <f t="shared" si="22"/>
        <v>DECODE(C_T., 0, NULL, C_T.) AS ,</v>
      </c>
      <c r="I909" s="40"/>
      <c r="J909" s="40"/>
      <c r="K909" s="40"/>
      <c r="L909" s="40"/>
      <c r="M909" s="40"/>
    </row>
    <row r="910" spans="1:13" ht="11.25" customHeight="1">
      <c r="A910" s="133" t="str">
        <f t="shared" si="21"/>
        <v>HTP.P('&lt;&gt;' || REC. || '&lt;/&gt;');</v>
      </c>
      <c r="C910" s="133" t="str">
        <f t="shared" si="22"/>
        <v>DECODE(C_T., 0, NULL, C_T.) AS ,</v>
      </c>
      <c r="I910" s="40"/>
      <c r="J910" s="40"/>
      <c r="K910" s="40"/>
      <c r="L910" s="40"/>
      <c r="M910" s="40"/>
    </row>
    <row r="911" spans="1:13" ht="11.25" customHeight="1">
      <c r="A911" s="133" t="str">
        <f t="shared" si="21"/>
        <v>HTP.P('&lt;&gt;' || REC. || '&lt;/&gt;');</v>
      </c>
      <c r="C911" s="133" t="str">
        <f t="shared" si="22"/>
        <v>DECODE(C_T., 0, NULL, C_T.) AS ,</v>
      </c>
      <c r="I911" s="40"/>
      <c r="J911" s="40"/>
      <c r="K911" s="40"/>
      <c r="L911" s="40"/>
      <c r="M911" s="40"/>
    </row>
    <row r="912" spans="1:13" ht="11.25" customHeight="1">
      <c r="A912" s="133" t="str">
        <f t="shared" si="21"/>
        <v>HTP.P('&lt;&gt;' || REC. || '&lt;/&gt;');</v>
      </c>
      <c r="C912" s="133" t="str">
        <f t="shared" si="22"/>
        <v>DECODE(C_T., 0, NULL, C_T.) AS ,</v>
      </c>
      <c r="I912" s="40"/>
      <c r="J912" s="40"/>
      <c r="K912" s="40"/>
      <c r="L912" s="40"/>
      <c r="M912" s="40"/>
    </row>
    <row r="913" spans="1:13" ht="11.25" customHeight="1">
      <c r="A913" s="133" t="str">
        <f t="shared" si="21"/>
        <v>HTP.P('&lt;&gt;' || REC. || '&lt;/&gt;');</v>
      </c>
      <c r="C913" s="133" t="str">
        <f t="shared" si="22"/>
        <v>DECODE(C_T., 0, NULL, C_T.) AS ,</v>
      </c>
      <c r="I913" s="40"/>
      <c r="J913" s="40"/>
      <c r="K913" s="40"/>
      <c r="L913" s="40"/>
      <c r="M913" s="40"/>
    </row>
    <row r="914" spans="1:13" ht="11.25" customHeight="1">
      <c r="A914" s="133" t="str">
        <f t="shared" si="21"/>
        <v>HTP.P('&lt;&gt;' || REC. || '&lt;/&gt;');</v>
      </c>
      <c r="C914" s="133" t="str">
        <f t="shared" si="22"/>
        <v>DECODE(C_T., 0, NULL, C_T.) AS ,</v>
      </c>
      <c r="I914" s="40"/>
      <c r="J914" s="40"/>
      <c r="K914" s="40"/>
      <c r="L914" s="40"/>
      <c r="M914" s="40"/>
    </row>
    <row r="915" spans="1:13" ht="11.25" customHeight="1">
      <c r="I915" s="40"/>
      <c r="J915" s="40"/>
      <c r="K915" s="40"/>
      <c r="L915" s="40"/>
      <c r="M915" s="40"/>
    </row>
    <row r="916" spans="1:13" ht="11.25" customHeight="1">
      <c r="I916" s="40"/>
      <c r="J916" s="40"/>
      <c r="K916" s="40"/>
      <c r="L916" s="40"/>
      <c r="M916" s="40"/>
    </row>
    <row r="917" spans="1:13" ht="11.25" customHeight="1">
      <c r="I917" s="40"/>
      <c r="J917" s="40"/>
      <c r="K917" s="40"/>
      <c r="L917" s="40"/>
      <c r="M917" s="40"/>
    </row>
    <row r="918" spans="1:13" ht="11.25" customHeight="1">
      <c r="I918" s="40"/>
      <c r="J918" s="40"/>
      <c r="K918" s="40"/>
      <c r="L918" s="40"/>
      <c r="M918" s="40"/>
    </row>
    <row r="919" spans="1:13" ht="11.25" customHeight="1">
      <c r="I919" s="40"/>
      <c r="J919" s="40"/>
      <c r="K919" s="40"/>
      <c r="L919" s="40"/>
      <c r="M919" s="40"/>
    </row>
    <row r="920" spans="1:13" ht="11.25" customHeight="1">
      <c r="I920" s="40"/>
      <c r="J920" s="40"/>
      <c r="K920" s="40"/>
      <c r="L920" s="40"/>
      <c r="M920" s="40"/>
    </row>
    <row r="921" spans="1:13" ht="11.25" customHeight="1">
      <c r="A921" s="133" t="str">
        <f>"HTP.P('&lt;" &amp; I786 &amp; "&gt;' || " &amp; IF(MID(I786,1,6)="L_STUB","NULL","REC." &amp; I786) &amp; " || '&lt;/" &amp; I786 &amp; "&gt;');"</f>
        <v>HTP.P('&lt;&gt;' || REC. || '&lt;/&gt;');</v>
      </c>
      <c r="C921" s="133" t="str">
        <f>"DECODE(C_T." &amp; I786 &amp; ", 0, NULL, C_T." &amp; I786 &amp; ") AS " &amp; I786 &amp; ","</f>
        <v>DECODE(C_T., 0, NULL, C_T.) AS ,</v>
      </c>
      <c r="I921" s="40"/>
      <c r="J921" s="40"/>
      <c r="K921" s="40"/>
      <c r="L921" s="40"/>
      <c r="M921" s="40"/>
    </row>
    <row r="922" spans="1:13" ht="11.25" customHeight="1">
      <c r="A922" s="133" t="str">
        <f t="shared" ref="A922:A956" si="23">"HTP.P('&lt;" &amp; I787 &amp; "&gt;' || " &amp; IF(MID(I787,1,6)="L_STUB","NULL","REC." &amp; I787) &amp; " || '&lt;/" &amp; I787 &amp; "&gt;');"</f>
        <v>HTP.P('&lt;&gt;' || REC. || '&lt;/&gt;');</v>
      </c>
      <c r="C922" s="133" t="str">
        <f t="shared" ref="C922:C956" si="24">"DECODE(C_T." &amp; I787 &amp; ", 0, NULL, C_T." &amp; I787 &amp; ") AS " &amp; I787 &amp; ","</f>
        <v>DECODE(C_T., 0, NULL, C_T.) AS ,</v>
      </c>
      <c r="I922" s="40"/>
      <c r="J922" s="40"/>
      <c r="K922" s="40"/>
      <c r="L922" s="40"/>
      <c r="M922" s="40"/>
    </row>
    <row r="923" spans="1:13" ht="11.25" customHeight="1">
      <c r="A923" s="133" t="str">
        <f t="shared" si="23"/>
        <v>HTP.P('&lt;&gt;' || REC. || '&lt;/&gt;');</v>
      </c>
      <c r="C923" s="133" t="str">
        <f t="shared" si="24"/>
        <v>DECODE(C_T., 0, NULL, C_T.) AS ,</v>
      </c>
      <c r="I923" s="40"/>
      <c r="J923" s="40"/>
      <c r="K923" s="40"/>
      <c r="L923" s="40"/>
      <c r="M923" s="40"/>
    </row>
    <row r="924" spans="1:13" ht="11.25" customHeight="1">
      <c r="A924" s="133" t="str">
        <f t="shared" si="23"/>
        <v>HTP.P('&lt;&gt;' || REC. || '&lt;/&gt;');</v>
      </c>
      <c r="C924" s="133" t="str">
        <f t="shared" si="24"/>
        <v>DECODE(C_T., 0, NULL, C_T.) AS ,</v>
      </c>
      <c r="I924" s="40"/>
      <c r="J924" s="40"/>
      <c r="K924" s="40"/>
      <c r="L924" s="40"/>
      <c r="M924" s="40"/>
    </row>
    <row r="925" spans="1:13" ht="11.25" customHeight="1">
      <c r="A925" s="133" t="str">
        <f t="shared" si="23"/>
        <v>HTP.P('&lt;&gt;' || REC. || '&lt;/&gt;');</v>
      </c>
      <c r="C925" s="133" t="str">
        <f t="shared" si="24"/>
        <v>DECODE(C_T., 0, NULL, C_T.) AS ,</v>
      </c>
      <c r="I925" s="40"/>
      <c r="J925" s="40"/>
      <c r="K925" s="40"/>
      <c r="L925" s="40"/>
      <c r="M925" s="40"/>
    </row>
    <row r="926" spans="1:13" ht="11.25" customHeight="1">
      <c r="A926" s="133" t="str">
        <f t="shared" si="23"/>
        <v>HTP.P('&lt;&gt;' || REC. || '&lt;/&gt;');</v>
      </c>
      <c r="C926" s="133" t="str">
        <f t="shared" si="24"/>
        <v>DECODE(C_T., 0, NULL, C_T.) AS ,</v>
      </c>
      <c r="I926" s="40"/>
      <c r="J926" s="40"/>
      <c r="K926" s="40"/>
      <c r="L926" s="40"/>
      <c r="M926" s="40"/>
    </row>
    <row r="927" spans="1:13" ht="11.25" customHeight="1">
      <c r="A927" s="133" t="str">
        <f t="shared" si="23"/>
        <v>HTP.P('&lt;&gt;' || REC. || '&lt;/&gt;');</v>
      </c>
      <c r="C927" s="133" t="str">
        <f t="shared" si="24"/>
        <v>DECODE(C_T., 0, NULL, C_T.) AS ,</v>
      </c>
      <c r="I927" s="40"/>
      <c r="J927" s="40"/>
      <c r="K927" s="40"/>
      <c r="L927" s="40"/>
      <c r="M927" s="40"/>
    </row>
    <row r="928" spans="1:13" ht="11.25" customHeight="1">
      <c r="A928" s="133" t="str">
        <f t="shared" si="23"/>
        <v>HTP.P('&lt;&gt;' || REC. || '&lt;/&gt;');</v>
      </c>
      <c r="C928" s="133" t="str">
        <f t="shared" si="24"/>
        <v>DECODE(C_T., 0, NULL, C_T.) AS ,</v>
      </c>
      <c r="I928" s="40"/>
      <c r="J928" s="40"/>
      <c r="K928" s="40"/>
      <c r="L928" s="40"/>
      <c r="M928" s="40"/>
    </row>
    <row r="929" spans="1:13" ht="11.25" customHeight="1">
      <c r="A929" s="133" t="str">
        <f t="shared" si="23"/>
        <v>HTP.P('&lt;&gt;' || REC. || '&lt;/&gt;');</v>
      </c>
      <c r="C929" s="133" t="str">
        <f t="shared" si="24"/>
        <v>DECODE(C_T., 0, NULL, C_T.) AS ,</v>
      </c>
      <c r="I929" s="40"/>
      <c r="J929" s="40"/>
      <c r="K929" s="40"/>
      <c r="L929" s="40"/>
      <c r="M929" s="40"/>
    </row>
    <row r="930" spans="1:13" ht="11.25" customHeight="1">
      <c r="A930" s="133" t="str">
        <f t="shared" si="23"/>
        <v>HTP.P('&lt;&gt;' || REC. || '&lt;/&gt;');</v>
      </c>
      <c r="C930" s="133" t="str">
        <f t="shared" si="24"/>
        <v>DECODE(C_T., 0, NULL, C_T.) AS ,</v>
      </c>
      <c r="I930" s="40"/>
      <c r="J930" s="40"/>
      <c r="K930" s="40"/>
      <c r="L930" s="40"/>
      <c r="M930" s="40"/>
    </row>
    <row r="931" spans="1:13" ht="11.25" customHeight="1">
      <c r="A931" s="133" t="str">
        <f t="shared" si="23"/>
        <v>HTP.P('&lt;&gt;' || REC. || '&lt;/&gt;');</v>
      </c>
      <c r="C931" s="133" t="str">
        <f t="shared" si="24"/>
        <v>DECODE(C_T., 0, NULL, C_T.) AS ,</v>
      </c>
      <c r="I931" s="40"/>
      <c r="J931" s="40"/>
      <c r="K931" s="40"/>
      <c r="L931" s="40"/>
      <c r="M931" s="40"/>
    </row>
    <row r="932" spans="1:13" ht="11.25" customHeight="1">
      <c r="A932" s="133" t="str">
        <f t="shared" si="23"/>
        <v>HTP.P('&lt;&gt;' || REC. || '&lt;/&gt;');</v>
      </c>
      <c r="C932" s="133" t="str">
        <f t="shared" si="24"/>
        <v>DECODE(C_T., 0, NULL, C_T.) AS ,</v>
      </c>
      <c r="I932" s="40"/>
      <c r="J932" s="40"/>
      <c r="K932" s="40"/>
      <c r="L932" s="40"/>
      <c r="M932" s="40"/>
    </row>
    <row r="933" spans="1:13" ht="11.25" customHeight="1">
      <c r="A933" s="133" t="str">
        <f t="shared" si="23"/>
        <v>HTP.P('&lt;&gt;' || REC. || '&lt;/&gt;');</v>
      </c>
      <c r="C933" s="133" t="str">
        <f t="shared" si="24"/>
        <v>DECODE(C_T., 0, NULL, C_T.) AS ,</v>
      </c>
      <c r="I933" s="40"/>
      <c r="J933" s="40"/>
      <c r="K933" s="40"/>
      <c r="L933" s="40"/>
      <c r="M933" s="40"/>
    </row>
    <row r="934" spans="1:13" ht="11.25" customHeight="1">
      <c r="A934" s="133" t="str">
        <f t="shared" si="23"/>
        <v>HTP.P('&lt;&gt;' || REC. || '&lt;/&gt;');</v>
      </c>
      <c r="C934" s="133" t="str">
        <f t="shared" si="24"/>
        <v>DECODE(C_T., 0, NULL, C_T.) AS ,</v>
      </c>
      <c r="I934" s="40"/>
      <c r="J934" s="40"/>
      <c r="K934" s="40"/>
      <c r="L934" s="40"/>
      <c r="M934" s="40"/>
    </row>
    <row r="935" spans="1:13" ht="11.25" customHeight="1">
      <c r="A935" s="133" t="str">
        <f t="shared" si="23"/>
        <v>HTP.P('&lt;&gt;' || REC. || '&lt;/&gt;');</v>
      </c>
      <c r="C935" s="133" t="str">
        <f t="shared" si="24"/>
        <v>DECODE(C_T., 0, NULL, C_T.) AS ,</v>
      </c>
      <c r="I935" s="40"/>
      <c r="J935" s="40"/>
      <c r="K935" s="40"/>
      <c r="L935" s="40"/>
      <c r="M935" s="40"/>
    </row>
    <row r="936" spans="1:13" ht="11.25" customHeight="1">
      <c r="A936" s="133" t="str">
        <f t="shared" si="23"/>
        <v>HTP.P('&lt;&gt;' || REC. || '&lt;/&gt;');</v>
      </c>
      <c r="C936" s="133" t="str">
        <f t="shared" si="24"/>
        <v>DECODE(C_T., 0, NULL, C_T.) AS ,</v>
      </c>
      <c r="I936" s="40"/>
      <c r="J936" s="40"/>
      <c r="K936" s="40"/>
      <c r="L936" s="40"/>
      <c r="M936" s="40"/>
    </row>
    <row r="937" spans="1:13" ht="11.25" customHeight="1">
      <c r="A937" s="133" t="str">
        <f t="shared" si="23"/>
        <v>HTP.P('&lt;&gt;' || REC. || '&lt;/&gt;');</v>
      </c>
      <c r="C937" s="133" t="str">
        <f t="shared" si="24"/>
        <v>DECODE(C_T., 0, NULL, C_T.) AS ,</v>
      </c>
      <c r="I937" s="40"/>
      <c r="J937" s="40"/>
      <c r="K937" s="40"/>
      <c r="L937" s="40"/>
      <c r="M937" s="40"/>
    </row>
    <row r="938" spans="1:13" ht="11.25" customHeight="1">
      <c r="A938" s="133" t="str">
        <f t="shared" si="23"/>
        <v>HTP.P('&lt;&gt;' || REC. || '&lt;/&gt;');</v>
      </c>
      <c r="C938" s="133" t="str">
        <f t="shared" si="24"/>
        <v>DECODE(C_T., 0, NULL, C_T.) AS ,</v>
      </c>
      <c r="I938" s="40"/>
      <c r="J938" s="40"/>
      <c r="K938" s="40"/>
      <c r="L938" s="40"/>
      <c r="M938" s="40"/>
    </row>
    <row r="939" spans="1:13" ht="11.25" customHeight="1">
      <c r="A939" s="133" t="str">
        <f t="shared" si="23"/>
        <v>HTP.P('&lt;&gt;' || REC. || '&lt;/&gt;');</v>
      </c>
      <c r="C939" s="133" t="str">
        <f t="shared" si="24"/>
        <v>DECODE(C_T., 0, NULL, C_T.) AS ,</v>
      </c>
      <c r="I939" s="40"/>
      <c r="J939" s="40"/>
      <c r="K939" s="40"/>
      <c r="L939" s="40"/>
      <c r="M939" s="40"/>
    </row>
    <row r="940" spans="1:13" ht="11.25" customHeight="1">
      <c r="A940" s="133" t="str">
        <f t="shared" si="23"/>
        <v>HTP.P('&lt;&gt;' || REC. || '&lt;/&gt;');</v>
      </c>
      <c r="C940" s="133" t="str">
        <f t="shared" si="24"/>
        <v>DECODE(C_T., 0, NULL, C_T.) AS ,</v>
      </c>
      <c r="I940" s="40"/>
      <c r="J940" s="40"/>
      <c r="K940" s="40"/>
      <c r="L940" s="40"/>
      <c r="M940" s="40"/>
    </row>
    <row r="941" spans="1:13" ht="11.25" customHeight="1">
      <c r="A941" s="133" t="str">
        <f t="shared" si="23"/>
        <v>HTP.P('&lt;&gt;' || REC. || '&lt;/&gt;');</v>
      </c>
      <c r="C941" s="133" t="str">
        <f t="shared" si="24"/>
        <v>DECODE(C_T., 0, NULL, C_T.) AS ,</v>
      </c>
      <c r="I941" s="40"/>
      <c r="J941" s="40"/>
      <c r="K941" s="40"/>
      <c r="L941" s="40"/>
      <c r="M941" s="40"/>
    </row>
    <row r="942" spans="1:13" ht="11.25" customHeight="1">
      <c r="A942" s="133" t="str">
        <f t="shared" si="23"/>
        <v>HTP.P('&lt;&gt;' || REC. || '&lt;/&gt;');</v>
      </c>
      <c r="C942" s="133" t="str">
        <f t="shared" si="24"/>
        <v>DECODE(C_T., 0, NULL, C_T.) AS ,</v>
      </c>
      <c r="I942" s="40"/>
      <c r="J942" s="40"/>
      <c r="K942" s="40"/>
      <c r="L942" s="40"/>
      <c r="M942" s="40"/>
    </row>
    <row r="943" spans="1:13" ht="11.25" customHeight="1">
      <c r="A943" s="133" t="str">
        <f t="shared" si="23"/>
        <v>HTP.P('&lt;&gt;' || REC. || '&lt;/&gt;');</v>
      </c>
      <c r="C943" s="133" t="str">
        <f t="shared" si="24"/>
        <v>DECODE(C_T., 0, NULL, C_T.) AS ,</v>
      </c>
      <c r="I943" s="40"/>
      <c r="J943" s="40"/>
      <c r="K943" s="40"/>
      <c r="L943" s="40"/>
      <c r="M943" s="40"/>
    </row>
    <row r="944" spans="1:13" ht="11.25" customHeight="1">
      <c r="A944" s="133" t="str">
        <f t="shared" si="23"/>
        <v>HTP.P('&lt;&gt;' || REC. || '&lt;/&gt;');</v>
      </c>
      <c r="C944" s="133" t="str">
        <f t="shared" si="24"/>
        <v>DECODE(C_T., 0, NULL, C_T.) AS ,</v>
      </c>
      <c r="I944" s="40"/>
      <c r="J944" s="40"/>
      <c r="K944" s="40"/>
      <c r="L944" s="40"/>
      <c r="M944" s="40"/>
    </row>
    <row r="945" spans="1:13" ht="11.25" customHeight="1">
      <c r="A945" s="133" t="str">
        <f t="shared" si="23"/>
        <v>HTP.P('&lt;&gt;' || REC. || '&lt;/&gt;');</v>
      </c>
      <c r="C945" s="133" t="str">
        <f t="shared" si="24"/>
        <v>DECODE(C_T., 0, NULL, C_T.) AS ,</v>
      </c>
      <c r="I945" s="40"/>
      <c r="J945" s="40"/>
      <c r="K945" s="40"/>
      <c r="L945" s="40"/>
      <c r="M945" s="40"/>
    </row>
    <row r="946" spans="1:13" ht="11.25" customHeight="1">
      <c r="A946" s="133" t="str">
        <f t="shared" si="23"/>
        <v>HTP.P('&lt;&gt;' || REC. || '&lt;/&gt;');</v>
      </c>
      <c r="C946" s="133" t="str">
        <f t="shared" si="24"/>
        <v>DECODE(C_T., 0, NULL, C_T.) AS ,</v>
      </c>
      <c r="I946" s="40"/>
      <c r="J946" s="40"/>
      <c r="K946" s="40"/>
      <c r="L946" s="40"/>
      <c r="M946" s="40"/>
    </row>
    <row r="947" spans="1:13" ht="11.25" customHeight="1">
      <c r="A947" s="133" t="str">
        <f t="shared" si="23"/>
        <v>HTP.P('&lt;&gt;' || REC. || '&lt;/&gt;');</v>
      </c>
      <c r="C947" s="133" t="str">
        <f t="shared" si="24"/>
        <v>DECODE(C_T., 0, NULL, C_T.) AS ,</v>
      </c>
      <c r="I947" s="40"/>
      <c r="J947" s="40"/>
      <c r="K947" s="40"/>
      <c r="L947" s="40"/>
      <c r="M947" s="40"/>
    </row>
    <row r="948" spans="1:13" ht="11.25" customHeight="1">
      <c r="A948" s="133" t="str">
        <f t="shared" si="23"/>
        <v>HTP.P('&lt;&gt;' || REC. || '&lt;/&gt;');</v>
      </c>
      <c r="C948" s="133" t="str">
        <f t="shared" si="24"/>
        <v>DECODE(C_T., 0, NULL, C_T.) AS ,</v>
      </c>
      <c r="I948" s="40"/>
      <c r="J948" s="40"/>
      <c r="K948" s="40"/>
      <c r="L948" s="40"/>
      <c r="M948" s="40"/>
    </row>
    <row r="949" spans="1:13" ht="11.25" customHeight="1">
      <c r="A949" s="133" t="str">
        <f t="shared" si="23"/>
        <v>HTP.P('&lt;&gt;' || REC. || '&lt;/&gt;');</v>
      </c>
      <c r="C949" s="133" t="str">
        <f t="shared" si="24"/>
        <v>DECODE(C_T., 0, NULL, C_T.) AS ,</v>
      </c>
      <c r="I949" s="40"/>
      <c r="J949" s="40"/>
      <c r="K949" s="40"/>
      <c r="L949" s="40"/>
      <c r="M949" s="40"/>
    </row>
    <row r="950" spans="1:13" ht="11.25" customHeight="1">
      <c r="A950" s="133" t="str">
        <f t="shared" si="23"/>
        <v>HTP.P('&lt;&gt;' || REC. || '&lt;/&gt;');</v>
      </c>
      <c r="C950" s="133" t="str">
        <f t="shared" si="24"/>
        <v>DECODE(C_T., 0, NULL, C_T.) AS ,</v>
      </c>
      <c r="I950" s="40"/>
      <c r="J950" s="40"/>
      <c r="K950" s="40"/>
      <c r="L950" s="40"/>
      <c r="M950" s="40"/>
    </row>
    <row r="951" spans="1:13" ht="11.25" customHeight="1">
      <c r="A951" s="133" t="str">
        <f t="shared" si="23"/>
        <v>HTP.P('&lt;&gt;' || REC. || '&lt;/&gt;');</v>
      </c>
      <c r="C951" s="133" t="str">
        <f t="shared" si="24"/>
        <v>DECODE(C_T., 0, NULL, C_T.) AS ,</v>
      </c>
      <c r="I951" s="40"/>
      <c r="J951" s="40"/>
      <c r="K951" s="40"/>
      <c r="L951" s="40"/>
      <c r="M951" s="40"/>
    </row>
    <row r="952" spans="1:13" ht="11.25" customHeight="1">
      <c r="A952" s="133" t="str">
        <f t="shared" si="23"/>
        <v>HTP.P('&lt;&gt;' || REC. || '&lt;/&gt;');</v>
      </c>
      <c r="C952" s="133" t="str">
        <f t="shared" si="24"/>
        <v>DECODE(C_T., 0, NULL, C_T.) AS ,</v>
      </c>
      <c r="I952" s="40"/>
      <c r="J952" s="40"/>
      <c r="K952" s="40"/>
      <c r="L952" s="40"/>
      <c r="M952" s="40"/>
    </row>
    <row r="953" spans="1:13" ht="11.25" customHeight="1">
      <c r="A953" s="133" t="str">
        <f t="shared" si="23"/>
        <v>HTP.P('&lt;&gt;' || REC. || '&lt;/&gt;');</v>
      </c>
      <c r="C953" s="133" t="str">
        <f t="shared" si="24"/>
        <v>DECODE(C_T., 0, NULL, C_T.) AS ,</v>
      </c>
      <c r="I953" s="40"/>
      <c r="J953" s="40"/>
      <c r="K953" s="40"/>
      <c r="L953" s="40"/>
      <c r="M953" s="40"/>
    </row>
    <row r="954" spans="1:13" ht="11.25" customHeight="1">
      <c r="A954" s="133" t="str">
        <f t="shared" si="23"/>
        <v>HTP.P('&lt;&gt;' || REC. || '&lt;/&gt;');</v>
      </c>
      <c r="C954" s="133" t="str">
        <f t="shared" si="24"/>
        <v>DECODE(C_T., 0, NULL, C_T.) AS ,</v>
      </c>
      <c r="I954" s="40"/>
      <c r="J954" s="40"/>
      <c r="K954" s="40"/>
      <c r="L954" s="40"/>
      <c r="M954" s="40"/>
    </row>
    <row r="955" spans="1:13" ht="11.25" customHeight="1">
      <c r="A955" s="133" t="str">
        <f t="shared" si="23"/>
        <v>HTP.P('&lt;&gt;' || REC. || '&lt;/&gt;');</v>
      </c>
      <c r="C955" s="133" t="str">
        <f t="shared" si="24"/>
        <v>DECODE(C_T., 0, NULL, C_T.) AS ,</v>
      </c>
      <c r="I955" s="40"/>
      <c r="J955" s="40"/>
      <c r="K955" s="40"/>
      <c r="L955" s="40"/>
      <c r="M955" s="40"/>
    </row>
    <row r="956" spans="1:13" ht="11.25" customHeight="1">
      <c r="A956" s="133" t="str">
        <f t="shared" si="23"/>
        <v>HTP.P('&lt;&gt;' || REC. || '&lt;/&gt;');</v>
      </c>
      <c r="C956" s="133" t="str">
        <f t="shared" si="24"/>
        <v>DECODE(C_T., 0, NULL, C_T.) AS ,</v>
      </c>
      <c r="I956" s="40"/>
      <c r="J956" s="40"/>
      <c r="K956" s="40"/>
      <c r="L956" s="40"/>
      <c r="M956" s="40"/>
    </row>
    <row r="957" spans="1:13" ht="11.25" customHeight="1">
      <c r="I957" s="40"/>
      <c r="J957" s="40"/>
      <c r="K957" s="40"/>
      <c r="L957" s="40"/>
      <c r="M957" s="40"/>
    </row>
    <row r="958" spans="1:13" ht="11.25" customHeight="1">
      <c r="I958" s="40"/>
      <c r="J958" s="40"/>
      <c r="K958" s="40"/>
      <c r="L958" s="40"/>
      <c r="M958" s="40"/>
    </row>
    <row r="959" spans="1:13" ht="11.25" customHeight="1">
      <c r="I959" s="40"/>
      <c r="J959" s="40"/>
      <c r="K959" s="40"/>
      <c r="L959" s="40"/>
      <c r="M959" s="40"/>
    </row>
    <row r="960" spans="1:13" ht="11.25" customHeight="1">
      <c r="I960" s="40"/>
      <c r="J960" s="40"/>
      <c r="K960" s="40"/>
      <c r="L960" s="40"/>
      <c r="M960" s="40"/>
    </row>
    <row r="961" spans="1:13" ht="11.25" customHeight="1">
      <c r="I961" s="40"/>
      <c r="J961" s="40"/>
      <c r="K961" s="40"/>
      <c r="L961" s="40"/>
      <c r="M961" s="40"/>
    </row>
    <row r="962" spans="1:13" ht="11.25" customHeight="1">
      <c r="I962" s="40"/>
      <c r="J962" s="40"/>
      <c r="K962" s="40"/>
      <c r="L962" s="40"/>
      <c r="M962" s="40"/>
    </row>
    <row r="963" spans="1:13" ht="11.25" customHeight="1">
      <c r="A963" s="133" t="str">
        <f>"HTP.P('&lt;" &amp; I828 &amp; "&gt;' || " &amp; IF(MID(I828,1,6)="L_STUB","NULL","REC." &amp; I828) &amp; " || '&lt;/" &amp; I828 &amp; "&gt;');"</f>
        <v>HTP.P('&lt;&gt;' || REC. || '&lt;/&gt;');</v>
      </c>
      <c r="C963" s="133" t="str">
        <f>"DECODE(C_T." &amp; I828 &amp; ", 0, NULL, C_T." &amp; I828 &amp; ") AS " &amp; I828 &amp; ","</f>
        <v>DECODE(C_T., 0, NULL, C_T.) AS ,</v>
      </c>
      <c r="I963" s="40"/>
      <c r="J963" s="40"/>
      <c r="K963" s="40"/>
      <c r="L963" s="40"/>
      <c r="M963" s="40"/>
    </row>
    <row r="964" spans="1:13" ht="11.25" customHeight="1">
      <c r="A964" s="133" t="str">
        <f t="shared" ref="A964:A988" si="25">"HTP.P('&lt;" &amp; I829 &amp; "&gt;' || " &amp; IF(MID(I829,1,6)="L_STUB","NULL","REC." &amp; I829) &amp; " || '&lt;/" &amp; I829 &amp; "&gt;');"</f>
        <v>HTP.P('&lt;&gt;' || REC. || '&lt;/&gt;');</v>
      </c>
      <c r="C964" s="133" t="str">
        <f t="shared" ref="C964:C988" si="26">"DECODE(C_T." &amp; I829 &amp; ", 0, NULL, C_T." &amp; I829 &amp; ") AS " &amp; I829 &amp; ","</f>
        <v>DECODE(C_T., 0, NULL, C_T.) AS ,</v>
      </c>
      <c r="I964" s="40"/>
      <c r="J964" s="40"/>
      <c r="K964" s="40"/>
      <c r="L964" s="40"/>
      <c r="M964" s="40"/>
    </row>
    <row r="965" spans="1:13" ht="11.25" customHeight="1">
      <c r="A965" s="133" t="str">
        <f t="shared" si="25"/>
        <v>HTP.P('&lt;&gt;' || REC. || '&lt;/&gt;');</v>
      </c>
      <c r="C965" s="133" t="str">
        <f t="shared" si="26"/>
        <v>DECODE(C_T., 0, NULL, C_T.) AS ,</v>
      </c>
      <c r="I965" s="40"/>
      <c r="J965" s="40"/>
      <c r="K965" s="40"/>
      <c r="L965" s="40"/>
      <c r="M965" s="40"/>
    </row>
    <row r="966" spans="1:13" ht="11.25" customHeight="1">
      <c r="A966" s="133" t="str">
        <f t="shared" si="25"/>
        <v>HTP.P('&lt;&gt;' || REC. || '&lt;/&gt;');</v>
      </c>
      <c r="C966" s="133" t="str">
        <f t="shared" si="26"/>
        <v>DECODE(C_T., 0, NULL, C_T.) AS ,</v>
      </c>
      <c r="I966" s="40"/>
      <c r="J966" s="40"/>
      <c r="K966" s="40"/>
      <c r="L966" s="40"/>
      <c r="M966" s="40"/>
    </row>
    <row r="967" spans="1:13" ht="11.25" customHeight="1">
      <c r="A967" s="133" t="str">
        <f t="shared" si="25"/>
        <v>HTP.P('&lt;&gt;' || REC. || '&lt;/&gt;');</v>
      </c>
      <c r="C967" s="133" t="str">
        <f t="shared" si="26"/>
        <v>DECODE(C_T., 0, NULL, C_T.) AS ,</v>
      </c>
      <c r="I967" s="40"/>
      <c r="J967" s="40"/>
      <c r="K967" s="40"/>
      <c r="L967" s="40"/>
      <c r="M967" s="40"/>
    </row>
    <row r="968" spans="1:13" ht="11.25" customHeight="1">
      <c r="A968" s="133" t="str">
        <f t="shared" si="25"/>
        <v>HTP.P('&lt;&gt;' || REC. || '&lt;/&gt;');</v>
      </c>
      <c r="C968" s="133" t="str">
        <f t="shared" si="26"/>
        <v>DECODE(C_T., 0, NULL, C_T.) AS ,</v>
      </c>
      <c r="I968" s="40"/>
      <c r="J968" s="40"/>
      <c r="K968" s="40"/>
      <c r="L968" s="40"/>
      <c r="M968" s="40"/>
    </row>
    <row r="969" spans="1:13" ht="11.25" customHeight="1">
      <c r="A969" s="133" t="str">
        <f t="shared" si="25"/>
        <v>HTP.P('&lt;&gt;' || REC. || '&lt;/&gt;');</v>
      </c>
      <c r="C969" s="133" t="str">
        <f t="shared" si="26"/>
        <v>DECODE(C_T., 0, NULL, C_T.) AS ,</v>
      </c>
      <c r="I969" s="40"/>
      <c r="J969" s="40"/>
      <c r="K969" s="40"/>
      <c r="L969" s="40"/>
      <c r="M969" s="40"/>
    </row>
    <row r="970" spans="1:13" ht="11.25" customHeight="1">
      <c r="A970" s="133" t="str">
        <f t="shared" si="25"/>
        <v>HTP.P('&lt;&gt;' || REC. || '&lt;/&gt;');</v>
      </c>
      <c r="C970" s="133" t="str">
        <f t="shared" si="26"/>
        <v>DECODE(C_T., 0, NULL, C_T.) AS ,</v>
      </c>
      <c r="I970" s="40"/>
      <c r="J970" s="40"/>
      <c r="K970" s="40"/>
      <c r="L970" s="40"/>
      <c r="M970" s="40"/>
    </row>
    <row r="971" spans="1:13" ht="11.25" customHeight="1">
      <c r="A971" s="133" t="str">
        <f t="shared" si="25"/>
        <v>HTP.P('&lt;&gt;' || REC. || '&lt;/&gt;');</v>
      </c>
      <c r="C971" s="133" t="str">
        <f t="shared" si="26"/>
        <v>DECODE(C_T., 0, NULL, C_T.) AS ,</v>
      </c>
      <c r="I971" s="40"/>
      <c r="J971" s="40"/>
      <c r="K971" s="40"/>
      <c r="L971" s="40"/>
      <c r="M971" s="40"/>
    </row>
    <row r="972" spans="1:13" ht="11.25" customHeight="1">
      <c r="A972" s="133" t="str">
        <f t="shared" si="25"/>
        <v>HTP.P('&lt;&gt;' || REC. || '&lt;/&gt;');</v>
      </c>
      <c r="C972" s="133" t="str">
        <f t="shared" si="26"/>
        <v>DECODE(C_T., 0, NULL, C_T.) AS ,</v>
      </c>
      <c r="I972" s="40"/>
      <c r="J972" s="40"/>
      <c r="K972" s="40"/>
      <c r="L972" s="40"/>
      <c r="M972" s="40"/>
    </row>
    <row r="973" spans="1:13" ht="11.25" customHeight="1">
      <c r="A973" s="133" t="str">
        <f t="shared" si="25"/>
        <v>HTP.P('&lt;&gt;' || REC. || '&lt;/&gt;');</v>
      </c>
      <c r="C973" s="133" t="str">
        <f t="shared" si="26"/>
        <v>DECODE(C_T., 0, NULL, C_T.) AS ,</v>
      </c>
      <c r="I973" s="40"/>
      <c r="J973" s="40"/>
      <c r="K973" s="40"/>
      <c r="L973" s="40"/>
      <c r="M973" s="40"/>
    </row>
    <row r="974" spans="1:13" ht="11.25" customHeight="1">
      <c r="A974" s="133" t="str">
        <f t="shared" si="25"/>
        <v>HTP.P('&lt;&gt;' || REC. || '&lt;/&gt;');</v>
      </c>
      <c r="C974" s="133" t="str">
        <f t="shared" si="26"/>
        <v>DECODE(C_T., 0, NULL, C_T.) AS ,</v>
      </c>
      <c r="I974" s="40"/>
      <c r="J974" s="40"/>
      <c r="K974" s="40"/>
      <c r="L974" s="40"/>
      <c r="M974" s="40"/>
    </row>
    <row r="975" spans="1:13" ht="11.25" customHeight="1">
      <c r="A975" s="133" t="str">
        <f t="shared" si="25"/>
        <v>HTP.P('&lt;&gt;' || REC. || '&lt;/&gt;');</v>
      </c>
      <c r="C975" s="133" t="str">
        <f t="shared" si="26"/>
        <v>DECODE(C_T., 0, NULL, C_T.) AS ,</v>
      </c>
      <c r="I975" s="40"/>
      <c r="J975" s="40"/>
      <c r="K975" s="40"/>
      <c r="L975" s="40"/>
      <c r="M975" s="40"/>
    </row>
    <row r="976" spans="1:13" ht="11.25" customHeight="1">
      <c r="A976" s="133" t="str">
        <f t="shared" si="25"/>
        <v>HTP.P('&lt;&gt;' || REC. || '&lt;/&gt;');</v>
      </c>
      <c r="C976" s="133" t="str">
        <f t="shared" si="26"/>
        <v>DECODE(C_T., 0, NULL, C_T.) AS ,</v>
      </c>
      <c r="I976" s="40"/>
      <c r="J976" s="40"/>
      <c r="K976" s="40"/>
      <c r="L976" s="40"/>
      <c r="M976" s="40"/>
    </row>
    <row r="977" spans="1:13" ht="11.25" customHeight="1">
      <c r="A977" s="133" t="str">
        <f t="shared" si="25"/>
        <v>HTP.P('&lt;&gt;' || REC. || '&lt;/&gt;');</v>
      </c>
      <c r="C977" s="133" t="str">
        <f t="shared" si="26"/>
        <v>DECODE(C_T., 0, NULL, C_T.) AS ,</v>
      </c>
      <c r="I977" s="40"/>
      <c r="J977" s="40"/>
      <c r="K977" s="40"/>
      <c r="L977" s="40"/>
      <c r="M977" s="40"/>
    </row>
    <row r="978" spans="1:13" ht="11.25" customHeight="1">
      <c r="A978" s="133" t="str">
        <f t="shared" si="25"/>
        <v>HTP.P('&lt;&gt;' || REC. || '&lt;/&gt;');</v>
      </c>
      <c r="C978" s="133" t="str">
        <f t="shared" si="26"/>
        <v>DECODE(C_T., 0, NULL, C_T.) AS ,</v>
      </c>
      <c r="I978" s="40"/>
      <c r="J978" s="40"/>
      <c r="K978" s="40"/>
      <c r="L978" s="40"/>
      <c r="M978" s="40"/>
    </row>
    <row r="979" spans="1:13" ht="11.25" customHeight="1">
      <c r="A979" s="133" t="str">
        <f t="shared" si="25"/>
        <v>HTP.P('&lt;&gt;' || REC. || '&lt;/&gt;');</v>
      </c>
      <c r="C979" s="133" t="str">
        <f t="shared" si="26"/>
        <v>DECODE(C_T., 0, NULL, C_T.) AS ,</v>
      </c>
      <c r="I979" s="40"/>
      <c r="J979" s="40"/>
      <c r="K979" s="40"/>
      <c r="L979" s="40"/>
      <c r="M979" s="40"/>
    </row>
    <row r="980" spans="1:13" ht="11.25" customHeight="1">
      <c r="A980" s="133" t="str">
        <f t="shared" si="25"/>
        <v>HTP.P('&lt;&gt;' || REC. || '&lt;/&gt;');</v>
      </c>
      <c r="C980" s="133" t="str">
        <f t="shared" si="26"/>
        <v>DECODE(C_T., 0, NULL, C_T.) AS ,</v>
      </c>
      <c r="I980" s="40"/>
      <c r="J980" s="40"/>
      <c r="K980" s="40"/>
      <c r="L980" s="40"/>
      <c r="M980" s="40"/>
    </row>
    <row r="981" spans="1:13" ht="11.25" customHeight="1">
      <c r="A981" s="133" t="str">
        <f t="shared" si="25"/>
        <v>HTP.P('&lt;&gt;' || REC. || '&lt;/&gt;');</v>
      </c>
      <c r="C981" s="133" t="str">
        <f t="shared" si="26"/>
        <v>DECODE(C_T., 0, NULL, C_T.) AS ,</v>
      </c>
      <c r="I981" s="40"/>
      <c r="J981" s="40"/>
      <c r="K981" s="40"/>
      <c r="L981" s="40"/>
      <c r="M981" s="40"/>
    </row>
    <row r="982" spans="1:13" ht="11.25" customHeight="1">
      <c r="A982" s="133" t="str">
        <f t="shared" si="25"/>
        <v>HTP.P('&lt;&gt;' || REC. || '&lt;/&gt;');</v>
      </c>
      <c r="C982" s="133" t="str">
        <f t="shared" si="26"/>
        <v>DECODE(C_T., 0, NULL, C_T.) AS ,</v>
      </c>
      <c r="I982" s="40"/>
      <c r="J982" s="40"/>
      <c r="K982" s="40"/>
      <c r="L982" s="40"/>
      <c r="M982" s="40"/>
    </row>
    <row r="983" spans="1:13" ht="11.25" customHeight="1">
      <c r="A983" s="133" t="str">
        <f t="shared" si="25"/>
        <v>HTP.P('&lt;&gt;' || REC. || '&lt;/&gt;');</v>
      </c>
      <c r="C983" s="133" t="str">
        <f t="shared" si="26"/>
        <v>DECODE(C_T., 0, NULL, C_T.) AS ,</v>
      </c>
      <c r="I983" s="40"/>
      <c r="J983" s="40"/>
      <c r="K983" s="40"/>
      <c r="L983" s="40"/>
      <c r="M983" s="40"/>
    </row>
    <row r="984" spans="1:13" ht="11.25" customHeight="1">
      <c r="A984" s="133" t="str">
        <f t="shared" si="25"/>
        <v>HTP.P('&lt;&gt;' || REC. || '&lt;/&gt;');</v>
      </c>
      <c r="C984" s="133" t="str">
        <f t="shared" si="26"/>
        <v>DECODE(C_T., 0, NULL, C_T.) AS ,</v>
      </c>
      <c r="I984" s="40"/>
      <c r="J984" s="40"/>
      <c r="K984" s="40"/>
      <c r="L984" s="40"/>
      <c r="M984" s="40"/>
    </row>
    <row r="985" spans="1:13" ht="11.25" customHeight="1">
      <c r="A985" s="133" t="str">
        <f t="shared" si="25"/>
        <v>HTP.P('&lt;&gt;' || REC. || '&lt;/&gt;');</v>
      </c>
      <c r="C985" s="133" t="str">
        <f t="shared" si="26"/>
        <v>DECODE(C_T., 0, NULL, C_T.) AS ,</v>
      </c>
      <c r="I985" s="40"/>
      <c r="J985" s="40"/>
      <c r="K985" s="40"/>
      <c r="L985" s="40"/>
      <c r="M985" s="40"/>
    </row>
    <row r="986" spans="1:13" ht="11.25" customHeight="1">
      <c r="A986" s="133" t="str">
        <f t="shared" si="25"/>
        <v>HTP.P('&lt;&gt;' || REC. || '&lt;/&gt;');</v>
      </c>
      <c r="C986" s="133" t="str">
        <f t="shared" si="26"/>
        <v>DECODE(C_T., 0, NULL, C_T.) AS ,</v>
      </c>
      <c r="I986" s="40"/>
      <c r="J986" s="40"/>
      <c r="K986" s="40"/>
      <c r="L986" s="40"/>
      <c r="M986" s="40"/>
    </row>
    <row r="987" spans="1:13" ht="11.25" customHeight="1">
      <c r="A987" s="133" t="str">
        <f t="shared" si="25"/>
        <v>HTP.P('&lt;&gt;' || REC. || '&lt;/&gt;');</v>
      </c>
      <c r="C987" s="133" t="str">
        <f t="shared" si="26"/>
        <v>DECODE(C_T., 0, NULL, C_T.) AS ,</v>
      </c>
      <c r="I987" s="40"/>
      <c r="J987" s="40"/>
      <c r="K987" s="40"/>
      <c r="L987" s="40"/>
      <c r="M987" s="40"/>
    </row>
    <row r="988" spans="1:13" ht="11.25" customHeight="1">
      <c r="A988" s="133" t="str">
        <f t="shared" si="25"/>
        <v>HTP.P('&lt;&gt;' || REC. || '&lt;/&gt;');</v>
      </c>
      <c r="C988" s="133" t="str">
        <f t="shared" si="26"/>
        <v>DECODE(C_T., 0, NULL, C_T.) AS ,</v>
      </c>
      <c r="I988" s="40"/>
      <c r="J988" s="40"/>
      <c r="K988" s="40"/>
      <c r="L988" s="40"/>
      <c r="M988" s="40"/>
    </row>
    <row r="989" spans="1:13" ht="11.25" customHeight="1">
      <c r="I989" s="40"/>
      <c r="J989" s="40"/>
      <c r="K989" s="40"/>
      <c r="L989" s="40"/>
      <c r="M989" s="40"/>
    </row>
    <row r="990" spans="1:13" ht="11.25" customHeight="1">
      <c r="I990" s="40"/>
      <c r="J990" s="40"/>
      <c r="K990" s="40"/>
      <c r="L990" s="40"/>
      <c r="M990" s="40"/>
    </row>
    <row r="991" spans="1:13" ht="11.25" customHeight="1">
      <c r="I991" s="40"/>
      <c r="J991" s="40"/>
      <c r="K991" s="40"/>
      <c r="L991" s="40"/>
      <c r="M991" s="40"/>
    </row>
    <row r="992" spans="1:13" ht="11.25" customHeight="1">
      <c r="I992" s="40"/>
      <c r="J992" s="40"/>
      <c r="K992" s="40"/>
      <c r="L992" s="40"/>
      <c r="M992" s="40"/>
    </row>
    <row r="993" spans="9:13" ht="11.25" customHeight="1">
      <c r="I993" s="40"/>
      <c r="J993" s="40"/>
      <c r="K993" s="40"/>
      <c r="L993" s="40"/>
      <c r="M993" s="40"/>
    </row>
    <row r="994" spans="9:13" ht="11.25" customHeight="1">
      <c r="I994" s="40"/>
      <c r="J994" s="40"/>
      <c r="K994" s="40"/>
      <c r="L994" s="40"/>
      <c r="M994" s="40"/>
    </row>
    <row r="995" spans="9:13" ht="11.25" customHeight="1">
      <c r="I995" s="40"/>
      <c r="J995" s="40"/>
      <c r="K995" s="40"/>
      <c r="L995" s="40"/>
      <c r="M995" s="40"/>
    </row>
    <row r="996" spans="9:13" ht="11.25" customHeight="1">
      <c r="I996" s="40"/>
      <c r="J996" s="40"/>
      <c r="K996" s="40"/>
      <c r="L996" s="40"/>
      <c r="M996" s="40"/>
    </row>
    <row r="997" spans="9:13" ht="11.25" customHeight="1">
      <c r="I997" s="40"/>
      <c r="J997" s="40"/>
      <c r="K997" s="40"/>
      <c r="L997" s="40"/>
      <c r="M997" s="40"/>
    </row>
    <row r="998" spans="9:13" ht="11.25" customHeight="1">
      <c r="I998" s="40"/>
      <c r="J998" s="40"/>
      <c r="K998" s="40"/>
      <c r="L998" s="40"/>
      <c r="M998" s="40"/>
    </row>
    <row r="999" spans="9:13" ht="11.25" customHeight="1">
      <c r="I999" s="40"/>
      <c r="J999" s="40"/>
      <c r="K999" s="40"/>
      <c r="L999" s="40"/>
      <c r="M999" s="40"/>
    </row>
    <row r="1000" spans="9:13" ht="11.25" customHeight="1">
      <c r="I1000" s="40"/>
      <c r="J1000" s="40"/>
      <c r="K1000" s="40"/>
      <c r="L1000" s="40"/>
      <c r="M1000" s="40"/>
    </row>
    <row r="1001" spans="9:13" ht="11.25" customHeight="1">
      <c r="I1001" s="40"/>
      <c r="J1001" s="40"/>
      <c r="K1001" s="40"/>
      <c r="L1001" s="40"/>
      <c r="M1001" s="40"/>
    </row>
    <row r="1002" spans="9:13" ht="11.25" customHeight="1">
      <c r="I1002" s="40"/>
      <c r="J1002" s="40"/>
      <c r="K1002" s="40"/>
      <c r="L1002" s="40"/>
      <c r="M1002" s="40"/>
    </row>
    <row r="1003" spans="9:13" ht="11.25" customHeight="1">
      <c r="I1003" s="40"/>
      <c r="J1003" s="40"/>
      <c r="K1003" s="40"/>
      <c r="L1003" s="40"/>
      <c r="M1003" s="40"/>
    </row>
    <row r="1004" spans="9:13" ht="11.25" customHeight="1">
      <c r="I1004" s="40"/>
      <c r="J1004" s="40"/>
      <c r="K1004" s="40"/>
      <c r="L1004" s="40"/>
      <c r="M1004" s="40"/>
    </row>
    <row r="1005" spans="9:13" ht="11.25" customHeight="1">
      <c r="I1005" s="40"/>
      <c r="J1005" s="40"/>
      <c r="K1005" s="40"/>
      <c r="L1005" s="40"/>
      <c r="M1005" s="40"/>
    </row>
    <row r="1006" spans="9:13" ht="11.25" customHeight="1">
      <c r="J1006" s="40"/>
      <c r="K1006" s="40"/>
      <c r="L1006" s="40"/>
      <c r="M1006" s="40"/>
    </row>
    <row r="1007" spans="9:13" ht="11.25" customHeight="1">
      <c r="J1007" s="40"/>
      <c r="K1007" s="40"/>
      <c r="L1007" s="40"/>
      <c r="M1007" s="40"/>
    </row>
    <row r="1008" spans="9:13" ht="11.25" customHeight="1">
      <c r="J1008" s="40"/>
      <c r="K1008" s="40"/>
      <c r="L1008" s="40"/>
      <c r="M1008" s="40"/>
    </row>
    <row r="1009" spans="10:13" ht="11.25" customHeight="1">
      <c r="J1009" s="40"/>
      <c r="K1009" s="40"/>
      <c r="L1009" s="40"/>
      <c r="M1009" s="40"/>
    </row>
    <row r="1010" spans="10:13" ht="11.25" customHeight="1">
      <c r="J1010" s="40"/>
      <c r="K1010" s="40"/>
      <c r="L1010" s="40"/>
      <c r="M1010" s="40"/>
    </row>
    <row r="1011" spans="10:13" ht="11.25" customHeight="1">
      <c r="J1011" s="40"/>
      <c r="K1011" s="40"/>
      <c r="L1011" s="40"/>
      <c r="M1011" s="40"/>
    </row>
    <row r="1012" spans="10:13" ht="11.25" customHeight="1">
      <c r="J1012" s="40"/>
      <c r="K1012" s="40"/>
      <c r="L1012" s="40"/>
      <c r="M1012" s="40"/>
    </row>
    <row r="1013" spans="10:13" ht="11.25" customHeight="1">
      <c r="J1013" s="40"/>
      <c r="K1013" s="40"/>
      <c r="L1013" s="40"/>
      <c r="M1013" s="40"/>
    </row>
    <row r="1014" spans="10:13" ht="11.25" customHeight="1">
      <c r="J1014" s="40"/>
      <c r="K1014" s="40"/>
      <c r="L1014" s="40"/>
      <c r="M1014" s="40"/>
    </row>
    <row r="1015" spans="10:13" ht="11.25" customHeight="1">
      <c r="J1015" s="40"/>
      <c r="K1015" s="40"/>
      <c r="L1015" s="40"/>
      <c r="M1015" s="40"/>
    </row>
    <row r="1016" spans="10:13" ht="11.25" customHeight="1">
      <c r="J1016" s="40"/>
      <c r="K1016" s="40"/>
      <c r="L1016" s="40"/>
      <c r="M1016" s="40"/>
    </row>
    <row r="1017" spans="10:13" ht="11.25" customHeight="1">
      <c r="J1017" s="40"/>
      <c r="K1017" s="40"/>
      <c r="L1017" s="40"/>
      <c r="M1017" s="40"/>
    </row>
    <row r="1018" spans="10:13" ht="11.25" customHeight="1">
      <c r="J1018" s="40"/>
      <c r="K1018" s="40"/>
      <c r="L1018" s="40"/>
      <c r="M1018" s="40"/>
    </row>
    <row r="1019" spans="10:13" ht="11.25" customHeight="1">
      <c r="J1019" s="40"/>
      <c r="K1019" s="40"/>
      <c r="L1019" s="40"/>
      <c r="M1019" s="40"/>
    </row>
    <row r="1020" spans="10:13" ht="11.25" customHeight="1">
      <c r="J1020" s="40"/>
      <c r="K1020" s="40"/>
      <c r="L1020" s="40"/>
      <c r="M1020" s="40"/>
    </row>
    <row r="1021" spans="10:13" ht="11.25" customHeight="1">
      <c r="J1021" s="40"/>
      <c r="K1021" s="40"/>
      <c r="L1021" s="40"/>
      <c r="M1021" s="40"/>
    </row>
    <row r="1022" spans="10:13" ht="11.25" customHeight="1">
      <c r="J1022" s="40"/>
      <c r="K1022" s="40"/>
      <c r="L1022" s="40"/>
      <c r="M1022" s="40"/>
    </row>
    <row r="1023" spans="10:13" ht="11.25" customHeight="1">
      <c r="J1023" s="40"/>
      <c r="K1023" s="40"/>
      <c r="L1023" s="40"/>
      <c r="M1023" s="40"/>
    </row>
    <row r="1024" spans="10:13" ht="11.25" customHeight="1">
      <c r="J1024" s="40"/>
      <c r="K1024" s="40"/>
      <c r="L1024" s="40"/>
      <c r="M1024" s="40"/>
    </row>
    <row r="1025" spans="10:13" ht="11.25" customHeight="1">
      <c r="J1025" s="40"/>
      <c r="K1025" s="40"/>
      <c r="L1025" s="40"/>
      <c r="M1025" s="40"/>
    </row>
    <row r="1026" spans="10:13" ht="11.25" customHeight="1">
      <c r="J1026" s="40"/>
      <c r="K1026" s="40"/>
      <c r="L1026" s="40"/>
      <c r="M1026" s="40"/>
    </row>
    <row r="1027" spans="10:13" ht="11.25" customHeight="1">
      <c r="J1027" s="40"/>
      <c r="K1027" s="40"/>
      <c r="L1027" s="40"/>
      <c r="M1027" s="40"/>
    </row>
    <row r="1028" spans="10:13" ht="11.25" customHeight="1">
      <c r="J1028" s="40"/>
      <c r="K1028" s="40"/>
      <c r="L1028" s="40"/>
      <c r="M1028" s="40"/>
    </row>
    <row r="1029" spans="10:13" ht="11.25" customHeight="1">
      <c r="J1029" s="40"/>
      <c r="K1029" s="40"/>
      <c r="L1029" s="40"/>
      <c r="M1029" s="40"/>
    </row>
    <row r="1030" spans="10:13" ht="11.25" customHeight="1">
      <c r="J1030" s="40"/>
      <c r="K1030" s="40"/>
      <c r="L1030" s="40"/>
      <c r="M1030" s="40"/>
    </row>
    <row r="1031" spans="10:13" ht="11.25" customHeight="1">
      <c r="J1031" s="40"/>
      <c r="K1031" s="40"/>
      <c r="L1031" s="40"/>
      <c r="M1031" s="40"/>
    </row>
    <row r="1032" spans="10:13" ht="11.25" customHeight="1">
      <c r="J1032" s="40"/>
      <c r="K1032" s="40"/>
      <c r="L1032" s="40"/>
      <c r="M1032" s="40"/>
    </row>
    <row r="1033" spans="10:13" ht="11.25" customHeight="1">
      <c r="J1033" s="40"/>
      <c r="K1033" s="40"/>
      <c r="L1033" s="40"/>
      <c r="M1033" s="40"/>
    </row>
    <row r="1034" spans="10:13" ht="11.25" customHeight="1">
      <c r="J1034" s="40"/>
      <c r="K1034" s="40"/>
      <c r="L1034" s="40"/>
      <c r="M1034" s="40"/>
    </row>
    <row r="1035" spans="10:13" ht="11.25" customHeight="1">
      <c r="J1035" s="40"/>
      <c r="K1035" s="40"/>
      <c r="L1035" s="40"/>
      <c r="M1035" s="40"/>
    </row>
    <row r="1036" spans="10:13" ht="11.25" customHeight="1">
      <c r="J1036" s="40"/>
      <c r="K1036" s="40"/>
      <c r="L1036" s="40"/>
      <c r="M1036" s="40"/>
    </row>
    <row r="1037" spans="10:13" ht="11.25" customHeight="1">
      <c r="J1037" s="40"/>
      <c r="K1037" s="40"/>
      <c r="L1037" s="40"/>
      <c r="M1037" s="40"/>
    </row>
    <row r="1038" spans="10:13" ht="11.25" customHeight="1">
      <c r="J1038" s="40"/>
      <c r="K1038" s="40"/>
      <c r="L1038" s="40"/>
      <c r="M1038" s="40"/>
    </row>
    <row r="1039" spans="10:13" ht="11.25" customHeight="1">
      <c r="J1039" s="40"/>
      <c r="K1039" s="40"/>
      <c r="L1039" s="40"/>
      <c r="M1039" s="40"/>
    </row>
    <row r="1040" spans="10:13" ht="11.25" customHeight="1">
      <c r="J1040" s="40"/>
      <c r="K1040" s="40"/>
      <c r="L1040" s="40"/>
      <c r="M1040" s="40"/>
    </row>
    <row r="1041" spans="10:13" ht="11.25" customHeight="1">
      <c r="J1041" s="40"/>
      <c r="K1041" s="40"/>
      <c r="L1041" s="40"/>
      <c r="M1041" s="40"/>
    </row>
    <row r="1042" spans="10:13" ht="11.25" customHeight="1">
      <c r="J1042" s="40"/>
      <c r="K1042" s="40"/>
      <c r="L1042" s="40"/>
      <c r="M1042" s="40"/>
    </row>
    <row r="1043" spans="10:13" ht="11.25" customHeight="1">
      <c r="J1043" s="40"/>
      <c r="K1043" s="40"/>
      <c r="L1043" s="40"/>
      <c r="M1043" s="40"/>
    </row>
    <row r="1044" spans="10:13" ht="11.25" customHeight="1">
      <c r="J1044" s="40"/>
      <c r="K1044" s="40"/>
      <c r="L1044" s="40"/>
      <c r="M1044" s="40"/>
    </row>
    <row r="1045" spans="10:13" ht="11.25" customHeight="1">
      <c r="J1045" s="40"/>
      <c r="K1045" s="40"/>
      <c r="L1045" s="40"/>
      <c r="M1045" s="40"/>
    </row>
    <row r="1046" spans="10:13" ht="11.25" customHeight="1">
      <c r="J1046" s="40"/>
      <c r="K1046" s="40"/>
      <c r="L1046" s="40"/>
      <c r="M1046" s="40"/>
    </row>
    <row r="1047" spans="10:13" ht="11.25" customHeight="1">
      <c r="J1047" s="40"/>
      <c r="K1047" s="40"/>
      <c r="L1047" s="40"/>
      <c r="M1047" s="40"/>
    </row>
    <row r="1048" spans="10:13" ht="11.25" customHeight="1">
      <c r="J1048" s="40"/>
      <c r="K1048" s="40"/>
      <c r="L1048" s="40"/>
      <c r="M1048" s="40"/>
    </row>
    <row r="1049" spans="10:13" ht="11.25" customHeight="1">
      <c r="J1049" s="40"/>
      <c r="K1049" s="40"/>
      <c r="L1049" s="40"/>
      <c r="M1049" s="40"/>
    </row>
    <row r="1050" spans="10:13" ht="11.25" customHeight="1">
      <c r="J1050" s="40"/>
      <c r="K1050" s="40"/>
      <c r="L1050" s="40"/>
      <c r="M1050" s="40"/>
    </row>
    <row r="1051" spans="10:13" ht="11.25" customHeight="1">
      <c r="J1051" s="40"/>
      <c r="K1051" s="40"/>
      <c r="L1051" s="40"/>
      <c r="M1051" s="40"/>
    </row>
    <row r="1052" spans="10:13" ht="11.25" customHeight="1">
      <c r="J1052" s="40"/>
      <c r="K1052" s="40"/>
      <c r="L1052" s="40"/>
      <c r="M1052" s="40"/>
    </row>
    <row r="1053" spans="10:13" ht="11.25" customHeight="1">
      <c r="J1053" s="40"/>
      <c r="K1053" s="40"/>
      <c r="L1053" s="40"/>
      <c r="M1053" s="40"/>
    </row>
    <row r="1054" spans="10:13" ht="11.25" customHeight="1">
      <c r="J1054" s="40"/>
      <c r="K1054" s="40"/>
      <c r="L1054" s="40"/>
      <c r="M1054" s="40"/>
    </row>
    <row r="1055" spans="10:13" ht="11.25" customHeight="1">
      <c r="J1055" s="40"/>
      <c r="K1055" s="40"/>
      <c r="L1055" s="40"/>
      <c r="M1055" s="40"/>
    </row>
    <row r="1056" spans="10:13" ht="11.25" customHeight="1">
      <c r="J1056" s="40"/>
      <c r="K1056" s="40"/>
      <c r="L1056" s="40"/>
      <c r="M1056" s="40"/>
    </row>
    <row r="1057" spans="10:13" ht="11.25" customHeight="1">
      <c r="J1057" s="40"/>
      <c r="K1057" s="40"/>
      <c r="L1057" s="40"/>
      <c r="M1057" s="40"/>
    </row>
    <row r="1058" spans="10:13" ht="11.25" customHeight="1">
      <c r="J1058" s="40"/>
      <c r="K1058" s="40"/>
      <c r="L1058" s="40"/>
      <c r="M1058" s="40"/>
    </row>
    <row r="1059" spans="10:13" ht="11.25" customHeight="1">
      <c r="J1059" s="40"/>
      <c r="K1059" s="40"/>
      <c r="L1059" s="40"/>
      <c r="M1059" s="40"/>
    </row>
    <row r="1060" spans="10:13" ht="11.25" customHeight="1">
      <c r="J1060" s="40"/>
      <c r="K1060" s="40"/>
      <c r="L1060" s="40"/>
      <c r="M1060" s="40"/>
    </row>
    <row r="1061" spans="10:13" ht="11.25" customHeight="1">
      <c r="J1061" s="40"/>
      <c r="K1061" s="40"/>
      <c r="L1061" s="40"/>
      <c r="M1061" s="40"/>
    </row>
    <row r="1062" spans="10:13" ht="11.25" customHeight="1">
      <c r="J1062" s="40"/>
      <c r="K1062" s="40"/>
      <c r="L1062" s="40"/>
      <c r="M1062" s="40"/>
    </row>
    <row r="1063" spans="10:13" ht="11.25" customHeight="1">
      <c r="J1063" s="40"/>
      <c r="K1063" s="40"/>
      <c r="L1063" s="40"/>
      <c r="M1063" s="40"/>
    </row>
    <row r="1064" spans="10:13" ht="11.25" customHeight="1">
      <c r="J1064" s="40"/>
      <c r="K1064" s="40"/>
      <c r="L1064" s="40"/>
      <c r="M1064" s="40"/>
    </row>
    <row r="1065" spans="10:13" ht="11.25" customHeight="1">
      <c r="J1065" s="40"/>
      <c r="K1065" s="40"/>
      <c r="L1065" s="40"/>
      <c r="M1065" s="40"/>
    </row>
    <row r="1066" spans="10:13" ht="11.25" customHeight="1">
      <c r="J1066" s="40"/>
      <c r="K1066" s="40"/>
      <c r="L1066" s="40"/>
      <c r="M1066" s="40"/>
    </row>
    <row r="1067" spans="10:13" ht="11.25" customHeight="1">
      <c r="J1067" s="40"/>
      <c r="K1067" s="40"/>
      <c r="L1067" s="40"/>
      <c r="M1067" s="40"/>
    </row>
    <row r="1068" spans="10:13" ht="11.25" customHeight="1">
      <c r="J1068" s="40"/>
      <c r="K1068" s="40"/>
      <c r="L1068" s="40"/>
      <c r="M1068" s="40"/>
    </row>
    <row r="1069" spans="10:13" ht="11.25" customHeight="1">
      <c r="J1069" s="40"/>
      <c r="K1069" s="40"/>
      <c r="L1069" s="40"/>
      <c r="M1069" s="40"/>
    </row>
    <row r="1070" spans="10:13" ht="11.25" customHeight="1">
      <c r="J1070" s="40"/>
      <c r="K1070" s="40"/>
      <c r="L1070" s="40"/>
      <c r="M1070" s="40"/>
    </row>
    <row r="1071" spans="10:13" ht="11.25" customHeight="1">
      <c r="J1071" s="40"/>
      <c r="K1071" s="40"/>
      <c r="L1071" s="40"/>
      <c r="M1071" s="40"/>
    </row>
    <row r="1072" spans="10:13" ht="11.25" customHeight="1">
      <c r="J1072" s="40"/>
      <c r="K1072" s="40"/>
      <c r="L1072" s="40"/>
      <c r="M1072" s="40"/>
    </row>
    <row r="1073" spans="10:13" ht="11.25" customHeight="1">
      <c r="J1073" s="40"/>
      <c r="K1073" s="40"/>
      <c r="L1073" s="40"/>
      <c r="M1073" s="40"/>
    </row>
    <row r="1074" spans="10:13" ht="11.25" customHeight="1">
      <c r="J1074" s="40"/>
      <c r="K1074" s="40"/>
      <c r="L1074" s="40"/>
      <c r="M1074" s="40"/>
    </row>
    <row r="1075" spans="10:13" ht="11.25" customHeight="1">
      <c r="J1075" s="40"/>
      <c r="K1075" s="40"/>
      <c r="L1075" s="40"/>
      <c r="M1075" s="40"/>
    </row>
    <row r="1076" spans="10:13" ht="11.25" customHeight="1">
      <c r="J1076" s="40"/>
      <c r="K1076" s="40"/>
      <c r="L1076" s="40"/>
      <c r="M1076" s="40"/>
    </row>
    <row r="1077" spans="10:13" ht="11.25" customHeight="1">
      <c r="J1077" s="40"/>
      <c r="K1077" s="40"/>
      <c r="L1077" s="40"/>
      <c r="M1077" s="40"/>
    </row>
    <row r="1078" spans="10:13" ht="11.25" customHeight="1">
      <c r="J1078" s="40"/>
      <c r="K1078" s="40"/>
      <c r="L1078" s="40"/>
      <c r="M1078" s="40"/>
    </row>
    <row r="1079" spans="10:13" ht="11.25" customHeight="1">
      <c r="J1079" s="40"/>
      <c r="K1079" s="40"/>
      <c r="L1079" s="40"/>
      <c r="M1079" s="40"/>
    </row>
    <row r="1080" spans="10:13" ht="11.25" customHeight="1">
      <c r="J1080" s="40"/>
      <c r="K1080" s="40"/>
      <c r="L1080" s="40"/>
      <c r="M1080" s="40"/>
    </row>
    <row r="1081" spans="10:13" ht="11.25" customHeight="1">
      <c r="J1081" s="40"/>
      <c r="K1081" s="40"/>
      <c r="L1081" s="40"/>
      <c r="M1081" s="40"/>
    </row>
    <row r="1082" spans="10:13" ht="11.25" customHeight="1">
      <c r="J1082" s="40"/>
      <c r="K1082" s="40"/>
      <c r="L1082" s="40"/>
      <c r="M1082" s="40"/>
    </row>
    <row r="1083" spans="10:13" ht="11.25" customHeight="1">
      <c r="J1083" s="40"/>
      <c r="K1083" s="40"/>
      <c r="L1083" s="40"/>
      <c r="M1083" s="40"/>
    </row>
    <row r="1084" spans="10:13" ht="11.25" customHeight="1">
      <c r="J1084" s="40"/>
      <c r="K1084" s="40"/>
      <c r="L1084" s="40"/>
      <c r="M1084" s="40"/>
    </row>
    <row r="1085" spans="10:13" ht="11.25" customHeight="1">
      <c r="J1085" s="40"/>
      <c r="K1085" s="40"/>
      <c r="L1085" s="40"/>
      <c r="M1085" s="40"/>
    </row>
    <row r="1086" spans="10:13" ht="11.25" customHeight="1">
      <c r="J1086" s="40"/>
      <c r="K1086" s="40"/>
      <c r="L1086" s="40"/>
      <c r="M1086" s="40"/>
    </row>
    <row r="1087" spans="10:13" ht="11.25" customHeight="1">
      <c r="J1087" s="40"/>
      <c r="K1087" s="40"/>
      <c r="L1087" s="40"/>
      <c r="M1087" s="40"/>
    </row>
    <row r="1088" spans="10:13" ht="11.25" customHeight="1">
      <c r="J1088" s="40"/>
      <c r="K1088" s="40"/>
      <c r="L1088" s="40"/>
      <c r="M1088" s="40"/>
    </row>
    <row r="1089" spans="10:13" ht="11.25" customHeight="1">
      <c r="J1089" s="40"/>
      <c r="K1089" s="40"/>
      <c r="L1089" s="40"/>
      <c r="M1089" s="40"/>
    </row>
    <row r="1090" spans="10:13" ht="11.25" customHeight="1">
      <c r="J1090" s="40"/>
      <c r="K1090" s="40"/>
      <c r="L1090" s="40"/>
      <c r="M1090" s="40"/>
    </row>
    <row r="1091" spans="10:13" ht="11.25" customHeight="1">
      <c r="J1091" s="40"/>
      <c r="K1091" s="40"/>
      <c r="L1091" s="40"/>
      <c r="M1091" s="40"/>
    </row>
    <row r="1092" spans="10:13" ht="11.25" customHeight="1">
      <c r="J1092" s="40"/>
      <c r="K1092" s="40"/>
      <c r="L1092" s="40"/>
      <c r="M1092" s="40"/>
    </row>
    <row r="1093" spans="10:13" ht="11.25" customHeight="1">
      <c r="J1093" s="40"/>
      <c r="K1093" s="40"/>
      <c r="L1093" s="40"/>
      <c r="M1093" s="40"/>
    </row>
    <row r="1094" spans="10:13" ht="11.25" customHeight="1">
      <c r="J1094" s="40"/>
      <c r="K1094" s="40"/>
      <c r="L1094" s="40"/>
      <c r="M1094" s="40"/>
    </row>
    <row r="1095" spans="10:13" ht="11.25" customHeight="1">
      <c r="J1095" s="40"/>
      <c r="K1095" s="40"/>
      <c r="L1095" s="40"/>
      <c r="M1095" s="40"/>
    </row>
    <row r="1096" spans="10:13" ht="11.25" customHeight="1">
      <c r="J1096" s="40"/>
      <c r="K1096" s="40"/>
      <c r="L1096" s="40"/>
      <c r="M1096" s="40"/>
    </row>
    <row r="1097" spans="10:13" ht="11.25" customHeight="1">
      <c r="J1097" s="40"/>
      <c r="K1097" s="40"/>
      <c r="L1097" s="40"/>
      <c r="M1097" s="40"/>
    </row>
    <row r="1098" spans="10:13" ht="11.25" customHeight="1">
      <c r="J1098" s="40"/>
      <c r="K1098" s="40"/>
      <c r="L1098" s="40"/>
      <c r="M1098" s="40"/>
    </row>
    <row r="1099" spans="10:13" ht="11.25" customHeight="1">
      <c r="J1099" s="40"/>
      <c r="K1099" s="40"/>
      <c r="L1099" s="40"/>
      <c r="M1099" s="40"/>
    </row>
    <row r="1100" spans="10:13" ht="11.25" customHeight="1">
      <c r="J1100" s="40"/>
      <c r="K1100" s="40"/>
      <c r="L1100" s="40"/>
      <c r="M1100" s="40"/>
    </row>
    <row r="1101" spans="10:13" ht="11.25" customHeight="1">
      <c r="J1101" s="40"/>
      <c r="K1101" s="40"/>
      <c r="L1101" s="40"/>
      <c r="M1101" s="40"/>
    </row>
    <row r="1102" spans="10:13" ht="11.25" customHeight="1">
      <c r="J1102" s="40"/>
      <c r="K1102" s="40"/>
      <c r="L1102" s="40"/>
      <c r="M1102" s="40"/>
    </row>
    <row r="1103" spans="10:13" ht="11.25" customHeight="1">
      <c r="J1103" s="40"/>
      <c r="K1103" s="40"/>
      <c r="L1103" s="40"/>
      <c r="M1103" s="40"/>
    </row>
    <row r="1104" spans="10:13" ht="11.25" customHeight="1">
      <c r="J1104" s="40"/>
      <c r="K1104" s="40"/>
      <c r="L1104" s="40"/>
      <c r="M1104" s="40"/>
    </row>
    <row r="1105" spans="10:13" ht="11.25" customHeight="1">
      <c r="J1105" s="40"/>
      <c r="K1105" s="40"/>
      <c r="L1105" s="40"/>
      <c r="M1105" s="40"/>
    </row>
    <row r="1106" spans="10:13" ht="11.25" customHeight="1">
      <c r="J1106" s="40"/>
      <c r="K1106" s="40"/>
      <c r="L1106" s="40"/>
      <c r="M1106" s="40"/>
    </row>
    <row r="1107" spans="10:13" ht="11.25" customHeight="1">
      <c r="J1107" s="40"/>
      <c r="K1107" s="40"/>
      <c r="L1107" s="40"/>
      <c r="M1107" s="40"/>
    </row>
    <row r="1108" spans="10:13" ht="11.25" customHeight="1">
      <c r="J1108" s="40"/>
      <c r="K1108" s="40"/>
      <c r="L1108" s="40"/>
      <c r="M1108" s="40"/>
    </row>
    <row r="1109" spans="10:13" ht="11.25" customHeight="1">
      <c r="J1109" s="40"/>
      <c r="K1109" s="40"/>
      <c r="L1109" s="40"/>
      <c r="M1109" s="40"/>
    </row>
    <row r="1110" spans="10:13" ht="11.25" customHeight="1">
      <c r="J1110" s="40"/>
      <c r="K1110" s="40"/>
      <c r="L1110" s="40"/>
      <c r="M1110" s="40"/>
    </row>
    <row r="1111" spans="10:13" ht="11.25" customHeight="1">
      <c r="J1111" s="40"/>
      <c r="K1111" s="40"/>
      <c r="L1111" s="40"/>
      <c r="M1111" s="40"/>
    </row>
    <row r="1112" spans="10:13" ht="11.25" customHeight="1">
      <c r="J1112" s="40"/>
      <c r="K1112" s="40"/>
      <c r="L1112" s="40"/>
      <c r="M1112" s="40"/>
    </row>
    <row r="1113" spans="10:13" ht="11.25" customHeight="1">
      <c r="J1113" s="40"/>
      <c r="K1113" s="40"/>
      <c r="L1113" s="40"/>
      <c r="M1113" s="40"/>
    </row>
    <row r="1114" spans="10:13" ht="11.25" customHeight="1">
      <c r="J1114" s="40"/>
      <c r="K1114" s="40"/>
      <c r="L1114" s="40"/>
      <c r="M1114" s="40"/>
    </row>
    <row r="1115" spans="10:13" ht="11.25" customHeight="1">
      <c r="J1115" s="40"/>
      <c r="K1115" s="40"/>
      <c r="L1115" s="40"/>
      <c r="M1115" s="40"/>
    </row>
    <row r="1116" spans="10:13" ht="11.25" customHeight="1">
      <c r="J1116" s="40"/>
      <c r="K1116" s="40"/>
      <c r="L1116" s="40"/>
      <c r="M1116" s="40"/>
    </row>
    <row r="1117" spans="10:13" ht="11.25" customHeight="1">
      <c r="J1117" s="40"/>
      <c r="K1117" s="40"/>
      <c r="L1117" s="40"/>
      <c r="M1117" s="40"/>
    </row>
    <row r="1118" spans="10:13" ht="11.25" customHeight="1">
      <c r="J1118" s="40"/>
      <c r="K1118" s="40"/>
      <c r="L1118" s="40"/>
      <c r="M1118" s="40"/>
    </row>
    <row r="1119" spans="10:13" ht="11.25" customHeight="1">
      <c r="J1119" s="40"/>
      <c r="K1119" s="40"/>
      <c r="L1119" s="40"/>
      <c r="M1119" s="40"/>
    </row>
    <row r="1120" spans="10:13" ht="11.25" customHeight="1">
      <c r="J1120" s="40"/>
      <c r="K1120" s="40"/>
      <c r="L1120" s="40"/>
      <c r="M1120" s="40"/>
    </row>
    <row r="1121" spans="10:13" ht="11.25" customHeight="1">
      <c r="J1121" s="40"/>
      <c r="K1121" s="40"/>
      <c r="L1121" s="40"/>
      <c r="M1121" s="40"/>
    </row>
    <row r="1122" spans="10:13" ht="11.25" customHeight="1">
      <c r="J1122" s="40"/>
      <c r="K1122" s="40"/>
      <c r="L1122" s="40"/>
      <c r="M1122" s="40"/>
    </row>
    <row r="1123" spans="10:13" ht="11.25" customHeight="1">
      <c r="J1123" s="40"/>
      <c r="K1123" s="40"/>
      <c r="L1123" s="40"/>
      <c r="M1123" s="40"/>
    </row>
    <row r="1124" spans="10:13" ht="11.25" customHeight="1">
      <c r="J1124" s="40"/>
      <c r="K1124" s="40"/>
      <c r="L1124" s="40"/>
      <c r="M1124" s="40"/>
    </row>
    <row r="1125" spans="10:13" ht="11.25" customHeight="1">
      <c r="J1125" s="40"/>
      <c r="K1125" s="40"/>
      <c r="L1125" s="40"/>
      <c r="M1125" s="40"/>
    </row>
    <row r="1126" spans="10:13" ht="11.25" customHeight="1">
      <c r="J1126" s="40"/>
      <c r="K1126" s="40"/>
      <c r="L1126" s="40"/>
      <c r="M1126" s="40"/>
    </row>
    <row r="1127" spans="10:13" ht="11.25" customHeight="1">
      <c r="J1127" s="40"/>
      <c r="K1127" s="40"/>
      <c r="L1127" s="40"/>
      <c r="M1127" s="40"/>
    </row>
    <row r="1128" spans="10:13" ht="11.25" customHeight="1">
      <c r="J1128" s="40"/>
      <c r="K1128" s="40"/>
      <c r="L1128" s="40"/>
      <c r="M1128" s="40"/>
    </row>
    <row r="1129" spans="10:13" ht="11.25" customHeight="1">
      <c r="J1129" s="40"/>
      <c r="K1129" s="40"/>
      <c r="L1129" s="40"/>
      <c r="M1129" s="40"/>
    </row>
    <row r="1130" spans="10:13" ht="11.25" customHeight="1">
      <c r="J1130" s="40"/>
      <c r="K1130" s="40"/>
      <c r="L1130" s="40"/>
      <c r="M1130" s="40"/>
    </row>
    <row r="1131" spans="10:13" ht="11.25" customHeight="1">
      <c r="J1131" s="40"/>
      <c r="K1131" s="40"/>
      <c r="L1131" s="40"/>
      <c r="M1131" s="40"/>
    </row>
    <row r="1132" spans="10:13" ht="11.25" customHeight="1">
      <c r="J1132" s="40"/>
      <c r="K1132" s="40"/>
      <c r="L1132" s="40"/>
    </row>
    <row r="1133" spans="10:13" ht="11.25" customHeight="1">
      <c r="J1133" s="40"/>
      <c r="K1133" s="40"/>
      <c r="L1133" s="40"/>
    </row>
    <row r="1134" spans="10:13" ht="11.25" customHeight="1">
      <c r="J1134" s="40"/>
      <c r="K1134" s="40"/>
      <c r="L1134" s="40"/>
    </row>
    <row r="1135" spans="10:13" ht="11.25" customHeight="1">
      <c r="J1135" s="40"/>
      <c r="K1135" s="40"/>
      <c r="L1135" s="40"/>
    </row>
    <row r="1136" spans="10:13" ht="11.25" customHeight="1">
      <c r="J1136" s="40"/>
      <c r="K1136" s="40"/>
      <c r="L1136" s="40"/>
    </row>
    <row r="1137" spans="10:12" ht="11.25" customHeight="1">
      <c r="J1137" s="40"/>
      <c r="K1137" s="40"/>
      <c r="L1137" s="40"/>
    </row>
    <row r="1138" spans="10:12" ht="11.25" customHeight="1">
      <c r="J1138" s="40"/>
      <c r="K1138" s="40"/>
      <c r="L1138" s="40"/>
    </row>
    <row r="1139" spans="10:12" ht="11.25" customHeight="1">
      <c r="J1139" s="40"/>
      <c r="K1139" s="40"/>
      <c r="L1139" s="40"/>
    </row>
    <row r="1140" spans="10:12" ht="11.25" customHeight="1">
      <c r="J1140" s="40"/>
      <c r="K1140" s="40"/>
      <c r="L1140" s="40"/>
    </row>
    <row r="1141" spans="10:12" ht="11.25" customHeight="1">
      <c r="J1141" s="40"/>
      <c r="K1141" s="40"/>
      <c r="L1141" s="40"/>
    </row>
    <row r="1142" spans="10:12" ht="11.25" customHeight="1">
      <c r="J1142" s="40"/>
      <c r="K1142" s="40"/>
      <c r="L1142" s="40"/>
    </row>
    <row r="1143" spans="10:12" ht="11.25" customHeight="1">
      <c r="J1143" s="40"/>
      <c r="K1143" s="40"/>
      <c r="L1143" s="40"/>
    </row>
    <row r="1144" spans="10:12" ht="11.25" customHeight="1">
      <c r="J1144" s="40"/>
      <c r="K1144" s="40"/>
      <c r="L1144" s="40"/>
    </row>
    <row r="1145" spans="10:12" ht="11.25" customHeight="1">
      <c r="J1145" s="40"/>
      <c r="K1145" s="40"/>
      <c r="L1145" s="40"/>
    </row>
    <row r="1146" spans="10:12" ht="11.25" customHeight="1">
      <c r="J1146" s="40"/>
      <c r="K1146" s="40"/>
      <c r="L1146" s="40"/>
    </row>
    <row r="1147" spans="10:12" ht="11.25" customHeight="1">
      <c r="J1147" s="40"/>
      <c r="K1147" s="40"/>
      <c r="L1147" s="40"/>
    </row>
    <row r="1148" spans="10:12" ht="11.25" customHeight="1">
      <c r="J1148" s="40"/>
      <c r="K1148" s="40"/>
      <c r="L1148" s="40"/>
    </row>
    <row r="1149" spans="10:12" ht="11.25" customHeight="1">
      <c r="J1149" s="40"/>
      <c r="K1149" s="40"/>
      <c r="L1149" s="40"/>
    </row>
    <row r="1150" spans="10:12" ht="11.25" customHeight="1">
      <c r="J1150" s="40"/>
      <c r="K1150" s="40"/>
      <c r="L1150" s="40"/>
    </row>
    <row r="1151" spans="10:12" ht="11.25" customHeight="1">
      <c r="J1151" s="40"/>
      <c r="K1151" s="40"/>
      <c r="L1151" s="40"/>
    </row>
    <row r="1152" spans="10:12" ht="11.25" customHeight="1">
      <c r="J1152" s="40"/>
      <c r="K1152" s="40"/>
      <c r="L1152" s="40"/>
    </row>
    <row r="1153" spans="10:12" ht="11.25" customHeight="1">
      <c r="J1153" s="40"/>
      <c r="K1153" s="40"/>
      <c r="L1153" s="40"/>
    </row>
    <row r="1154" spans="10:12" ht="11.25" customHeight="1">
      <c r="J1154" s="40"/>
      <c r="K1154" s="40"/>
      <c r="L1154" s="40"/>
    </row>
    <row r="1155" spans="10:12" ht="11.25" customHeight="1">
      <c r="J1155" s="40"/>
      <c r="K1155" s="40"/>
      <c r="L1155" s="40"/>
    </row>
    <row r="1156" spans="10:12" ht="11.25" customHeight="1">
      <c r="J1156" s="40"/>
      <c r="K1156" s="40"/>
      <c r="L1156" s="40"/>
    </row>
    <row r="1157" spans="10:12" ht="11.25" customHeight="1">
      <c r="J1157" s="40"/>
      <c r="K1157" s="40"/>
      <c r="L1157" s="40"/>
    </row>
    <row r="1158" spans="10:12" ht="11.25" customHeight="1">
      <c r="J1158" s="40"/>
      <c r="K1158" s="40"/>
      <c r="L1158" s="40"/>
    </row>
    <row r="1159" spans="10:12" ht="11.25" customHeight="1">
      <c r="J1159" s="40"/>
      <c r="K1159" s="40"/>
      <c r="L1159" s="40"/>
    </row>
    <row r="1160" spans="10:12" ht="11.25" customHeight="1">
      <c r="J1160" s="40"/>
      <c r="K1160" s="40"/>
      <c r="L1160" s="40"/>
    </row>
    <row r="1161" spans="10:12" ht="11.25" customHeight="1">
      <c r="J1161" s="40"/>
      <c r="K1161" s="40"/>
      <c r="L1161" s="40"/>
    </row>
    <row r="1162" spans="10:12" ht="11.25" customHeight="1">
      <c r="J1162" s="40"/>
      <c r="K1162" s="40"/>
      <c r="L1162" s="40"/>
    </row>
    <row r="1163" spans="10:12" ht="11.25" customHeight="1">
      <c r="J1163" s="40"/>
      <c r="K1163" s="40"/>
      <c r="L1163" s="40"/>
    </row>
    <row r="1164" spans="10:12" ht="11.25" customHeight="1">
      <c r="J1164" s="40"/>
      <c r="K1164" s="40"/>
      <c r="L1164" s="40"/>
    </row>
    <row r="1165" spans="10:12" ht="11.25" customHeight="1">
      <c r="J1165" s="40"/>
      <c r="K1165" s="40"/>
      <c r="L1165" s="40"/>
    </row>
    <row r="1166" spans="10:12" ht="11.25" customHeight="1">
      <c r="J1166" s="40"/>
      <c r="K1166" s="40"/>
      <c r="L1166" s="40"/>
    </row>
    <row r="1167" spans="10:12" ht="11.25" customHeight="1">
      <c r="J1167" s="40"/>
      <c r="K1167" s="40"/>
      <c r="L1167" s="40"/>
    </row>
    <row r="1168" spans="10:12" ht="11.25" customHeight="1">
      <c r="J1168" s="40"/>
      <c r="K1168" s="40"/>
      <c r="L1168" s="40"/>
    </row>
    <row r="1169" spans="10:12" ht="11.25" customHeight="1">
      <c r="J1169" s="40"/>
      <c r="K1169" s="40"/>
      <c r="L1169" s="40"/>
    </row>
    <row r="1170" spans="10:12" ht="11.25" customHeight="1">
      <c r="J1170" s="40"/>
      <c r="K1170" s="40"/>
      <c r="L1170" s="40"/>
    </row>
    <row r="1171" spans="10:12" ht="11.25" customHeight="1">
      <c r="J1171" s="40"/>
      <c r="K1171" s="40"/>
      <c r="L1171" s="40"/>
    </row>
    <row r="1172" spans="10:12" ht="11.25" customHeight="1">
      <c r="J1172" s="40"/>
      <c r="K1172" s="40"/>
      <c r="L1172" s="40"/>
    </row>
    <row r="1173" spans="10:12" ht="11.25" customHeight="1">
      <c r="J1173" s="40"/>
      <c r="K1173" s="40"/>
      <c r="L1173" s="40"/>
    </row>
    <row r="1174" spans="10:12" ht="11.25" customHeight="1">
      <c r="J1174" s="40"/>
      <c r="K1174" s="40"/>
      <c r="L1174" s="40"/>
    </row>
    <row r="1175" spans="10:12" ht="11.25" customHeight="1">
      <c r="J1175" s="40"/>
      <c r="K1175" s="40"/>
      <c r="L1175" s="40"/>
    </row>
    <row r="1176" spans="10:12" ht="11.25" customHeight="1">
      <c r="J1176" s="40"/>
      <c r="K1176" s="40"/>
      <c r="L1176" s="40"/>
    </row>
    <row r="1177" spans="10:12" ht="11.25" customHeight="1">
      <c r="J1177" s="40"/>
      <c r="K1177" s="40"/>
      <c r="L1177" s="40"/>
    </row>
    <row r="1178" spans="10:12" ht="11.25" customHeight="1">
      <c r="J1178" s="40"/>
      <c r="K1178" s="40"/>
      <c r="L1178" s="40"/>
    </row>
  </sheetData>
  <sheetProtection formatColumns="0" formatRows="0"/>
  <phoneticPr fontId="3" type="noConversion"/>
  <dataValidations disablePrompts="1" count="1">
    <dataValidation type="list" allowBlank="1" showInputMessage="1" showErrorMessage="1" sqref="O3">
      <formula1>"MD5,OBFUSCATION"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ECH_HORISONTAL">
    <tabColor indexed="47"/>
  </sheetPr>
  <dimension ref="A1:GM216"/>
  <sheetViews>
    <sheetView zoomScale="80" zoomScaleNormal="80" workbookViewId="0"/>
  </sheetViews>
  <sheetFormatPr defaultColWidth="5.7109375" defaultRowHeight="11.25"/>
  <cols>
    <col min="1" max="2" width="15.85546875" style="26" customWidth="1"/>
    <col min="3" max="3" width="5.7109375" style="26" customWidth="1"/>
    <col min="4" max="4" width="4.5703125" customWidth="1"/>
    <col min="5" max="5" width="3.7109375" customWidth="1"/>
    <col min="6" max="6" width="8.85546875" style="26" customWidth="1"/>
    <col min="7" max="7" width="17.5703125" style="26" customWidth="1"/>
    <col min="8" max="9" width="17.7109375" style="26" customWidth="1"/>
    <col min="10" max="10" width="8.7109375" style="26" customWidth="1"/>
    <col min="11" max="25" width="5.7109375" style="26" customWidth="1"/>
    <col min="26" max="26" width="13.7109375" style="26" customWidth="1"/>
    <col min="27" max="99" width="5.7109375" style="26" customWidth="1"/>
    <col min="100" max="100" width="7.7109375" style="26" customWidth="1"/>
    <col min="101" max="107" width="9.7109375" style="26" customWidth="1"/>
    <col min="108" max="174" width="5.7109375" style="26" customWidth="1"/>
    <col min="175" max="16384" width="5.7109375" style="26"/>
  </cols>
  <sheetData>
    <row r="1" spans="1:84" s="40" customFormat="1">
      <c r="D1"/>
      <c r="E1"/>
    </row>
    <row r="2" spans="1:84" s="40" customFormat="1">
      <c r="D2"/>
      <c r="E2"/>
    </row>
    <row r="3" spans="1:84" s="40" customFormat="1">
      <c r="A3" s="643" t="s">
        <v>170</v>
      </c>
      <c r="B3" s="643"/>
      <c r="D3"/>
      <c r="E3"/>
      <c r="L3" s="115"/>
    </row>
    <row r="4" spans="1:84" s="2" customFormat="1" ht="36" customHeight="1">
      <c r="A4" s="22"/>
      <c r="B4" s="20"/>
      <c r="C4" s="20"/>
      <c r="D4" s="136" t="s">
        <v>94</v>
      </c>
      <c r="E4" s="137" t="s">
        <v>296</v>
      </c>
      <c r="F4" s="112"/>
      <c r="G4" s="392"/>
      <c r="H4" s="392"/>
      <c r="I4" s="392"/>
      <c r="J4" s="392"/>
      <c r="K4" s="392"/>
      <c r="L4" s="392"/>
      <c r="M4" s="393"/>
      <c r="N4" s="219"/>
      <c r="O4" s="175"/>
      <c r="P4" s="285" t="str">
        <f>IF(LEN(BZ4)=0,"ACTI","DELD")</f>
        <v>ACTI</v>
      </c>
      <c r="Q4" s="111"/>
      <c r="R4" s="396"/>
      <c r="S4" s="397"/>
      <c r="T4" s="403"/>
      <c r="U4" s="402" t="str">
        <f>IF(LEN(T4)=0,"",VLOOKUP(T4,OKTMO_VS_TYPE_LIST,2,FALSE))</f>
        <v/>
      </c>
      <c r="V4" s="111"/>
      <c r="W4" s="175"/>
      <c r="X4" s="111"/>
      <c r="Y4" s="111"/>
      <c r="Z4" s="111"/>
      <c r="AA4" s="111"/>
      <c r="AB4" s="111"/>
      <c r="AC4" s="402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404"/>
      <c r="CB4" s="111"/>
      <c r="CC4" s="122"/>
      <c r="CD4" s="122"/>
      <c r="CE4" s="122"/>
      <c r="CF4" s="122"/>
    </row>
    <row r="5" spans="1:84" customFormat="1"/>
    <row r="6" spans="1:84" customFormat="1"/>
    <row r="7" spans="1:84" s="40" customFormat="1">
      <c r="A7" s="643" t="s">
        <v>405</v>
      </c>
      <c r="B7" s="643"/>
      <c r="D7"/>
      <c r="E7"/>
      <c r="L7" s="115"/>
    </row>
    <row r="8" spans="1:84" s="2" customFormat="1" ht="12" customHeight="1">
      <c r="A8" s="22"/>
      <c r="B8" s="20"/>
      <c r="C8" s="20"/>
      <c r="D8" s="136" t="s">
        <v>94</v>
      </c>
      <c r="E8" s="137" t="s">
        <v>296</v>
      </c>
      <c r="F8" s="472"/>
      <c r="G8" s="473"/>
      <c r="H8" s="473"/>
      <c r="I8" s="473"/>
      <c r="J8" s="473"/>
      <c r="K8" s="473"/>
      <c r="L8" s="473"/>
      <c r="M8" s="474"/>
      <c r="N8" s="477"/>
      <c r="O8" s="472"/>
      <c r="P8" s="180"/>
      <c r="Q8" s="478">
        <f>ROW(P9)-ROW(P8)-1</f>
        <v>0</v>
      </c>
      <c r="R8" s="181" t="str">
        <f>F8 &amp; ".0"</f>
        <v>.0</v>
      </c>
      <c r="S8" s="158"/>
      <c r="T8" s="472"/>
      <c r="U8" s="158"/>
      <c r="V8" s="158"/>
      <c r="W8" s="158"/>
      <c r="X8" s="158"/>
      <c r="Y8" s="158"/>
      <c r="Z8" s="158"/>
      <c r="AA8" s="164"/>
      <c r="AB8" s="165" t="s">
        <v>388</v>
      </c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7"/>
    </row>
    <row r="9" spans="1:84" s="2" customFormat="1" ht="11.25" customHeight="1">
      <c r="A9" s="22"/>
      <c r="B9" s="20"/>
      <c r="C9" s="20"/>
      <c r="D9"/>
      <c r="E9" s="49"/>
      <c r="F9" s="472"/>
      <c r="G9" s="473"/>
      <c r="H9" s="473"/>
      <c r="I9" s="473"/>
      <c r="J9" s="473"/>
      <c r="K9" s="473"/>
      <c r="L9" s="473"/>
      <c r="M9" s="476"/>
      <c r="N9" s="477"/>
      <c r="O9" s="472"/>
      <c r="P9" s="180"/>
      <c r="Q9" s="472"/>
      <c r="R9" s="158"/>
      <c r="S9" s="158"/>
      <c r="T9" s="472"/>
      <c r="U9" s="158"/>
      <c r="V9" s="158"/>
      <c r="W9" s="158"/>
      <c r="X9" s="158"/>
      <c r="Y9" s="158"/>
      <c r="Z9" s="158"/>
      <c r="AA9" s="164"/>
      <c r="AB9" s="166"/>
      <c r="AC9" s="166" t="s">
        <v>387</v>
      </c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7"/>
    </row>
    <row r="10" spans="1:84" customFormat="1"/>
    <row r="11" spans="1:84" customFormat="1"/>
    <row r="12" spans="1:84" customFormat="1">
      <c r="A12" s="643" t="s">
        <v>406</v>
      </c>
      <c r="B12" s="643"/>
    </row>
    <row r="13" spans="1:84" s="2" customFormat="1" ht="24" customHeight="1">
      <c r="A13" s="22"/>
      <c r="B13" s="20"/>
      <c r="C13" s="20"/>
      <c r="D13"/>
      <c r="E13" s="49"/>
      <c r="F13"/>
      <c r="G13"/>
      <c r="H13"/>
      <c r="I13"/>
      <c r="J13"/>
      <c r="K13"/>
      <c r="L13"/>
      <c r="M13"/>
      <c r="N13"/>
      <c r="O13"/>
      <c r="P13" s="111"/>
      <c r="Q13" s="158"/>
      <c r="R13" s="158"/>
      <c r="S13" s="158"/>
      <c r="T13" s="158"/>
      <c r="U13" s="158"/>
      <c r="V13" s="158"/>
      <c r="W13" s="158"/>
      <c r="X13" s="158"/>
      <c r="Y13" s="179"/>
      <c r="Z13" s="176" t="s">
        <v>94</v>
      </c>
      <c r="AA13" s="177" t="s">
        <v>296</v>
      </c>
      <c r="AB13" s="112"/>
      <c r="AC13" s="401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58"/>
      <c r="AP13" s="158"/>
      <c r="AQ13" s="158"/>
      <c r="AR13" s="158"/>
      <c r="AS13" s="158"/>
      <c r="AT13" s="158"/>
      <c r="AU13" s="112"/>
      <c r="AV13" s="112"/>
      <c r="AW13" s="112"/>
      <c r="AX13" s="112"/>
      <c r="AY13" s="112"/>
      <c r="AZ13" s="158"/>
      <c r="BA13" s="158"/>
      <c r="BB13" s="158"/>
      <c r="BC13" s="158"/>
      <c r="BD13" s="158"/>
      <c r="BE13" s="158"/>
      <c r="BF13" s="158"/>
      <c r="BG13" s="158"/>
      <c r="BH13" s="178"/>
      <c r="BI13" s="178"/>
      <c r="BJ13" s="178"/>
      <c r="BK13" s="178"/>
      <c r="BL13" s="178"/>
      <c r="BM13" s="17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63"/>
    </row>
    <row r="14" spans="1:84" customFormat="1"/>
    <row r="19" spans="1:195">
      <c r="A19" s="643" t="s">
        <v>523</v>
      </c>
      <c r="B19" s="643"/>
    </row>
    <row r="20" spans="1:195" s="110" customFormat="1" ht="23.25" customHeight="1">
      <c r="A20" s="143"/>
      <c r="B20" s="588"/>
      <c r="C20"/>
      <c r="D20" s="78" t="s">
        <v>490</v>
      </c>
      <c r="E20"/>
      <c r="F20" s="291">
        <f>B20</f>
        <v>0</v>
      </c>
      <c r="G20" s="641" t="s">
        <v>443</v>
      </c>
      <c r="H20" s="642"/>
      <c r="I20" s="642"/>
      <c r="J20" s="642"/>
      <c r="K20" s="245"/>
      <c r="L20" s="244"/>
      <c r="M20" s="292">
        <f>SUM($P31:$GE31)+SUM($P51:$GE51)</f>
        <v>0</v>
      </c>
      <c r="N20" s="245"/>
      <c r="O20" s="245"/>
      <c r="P20" s="245"/>
      <c r="Q20" s="245"/>
      <c r="R20" s="245"/>
      <c r="S20" s="245"/>
      <c r="T20" s="246" t="s">
        <v>487</v>
      </c>
      <c r="U20" s="246" t="s">
        <v>487</v>
      </c>
      <c r="V20" s="246" t="s">
        <v>487</v>
      </c>
      <c r="W20" s="246" t="s">
        <v>487</v>
      </c>
      <c r="X20" s="246" t="s">
        <v>487</v>
      </c>
      <c r="Y20" s="246" t="s">
        <v>487</v>
      </c>
      <c r="Z20" s="246" t="s">
        <v>487</v>
      </c>
      <c r="AA20" s="246" t="s">
        <v>487</v>
      </c>
      <c r="AB20" s="246" t="s">
        <v>487</v>
      </c>
      <c r="AC20" s="246" t="s">
        <v>487</v>
      </c>
      <c r="AD20" s="246" t="s">
        <v>487</v>
      </c>
      <c r="AE20" s="246" t="s">
        <v>487</v>
      </c>
      <c r="AF20" s="246" t="s">
        <v>487</v>
      </c>
      <c r="AG20" s="246" t="s">
        <v>487</v>
      </c>
      <c r="AH20" s="246" t="s">
        <v>487</v>
      </c>
      <c r="AI20" s="246" t="s">
        <v>487</v>
      </c>
      <c r="AJ20" s="246" t="s">
        <v>487</v>
      </c>
      <c r="AK20" s="246" t="s">
        <v>487</v>
      </c>
      <c r="AL20" s="246" t="s">
        <v>487</v>
      </c>
      <c r="AM20" s="246" t="s">
        <v>487</v>
      </c>
      <c r="AN20" s="246" t="s">
        <v>487</v>
      </c>
      <c r="AO20" s="246" t="s">
        <v>487</v>
      </c>
      <c r="AP20" s="246" t="s">
        <v>487</v>
      </c>
      <c r="AQ20" s="246" t="s">
        <v>487</v>
      </c>
      <c r="AR20" s="246" t="s">
        <v>487</v>
      </c>
      <c r="AS20" s="246" t="s">
        <v>487</v>
      </c>
      <c r="AT20" s="246" t="s">
        <v>487</v>
      </c>
      <c r="AU20" s="246" t="s">
        <v>487</v>
      </c>
      <c r="AV20" s="246" t="s">
        <v>487</v>
      </c>
      <c r="AW20" s="246" t="s">
        <v>487</v>
      </c>
      <c r="AX20" s="246" t="s">
        <v>487</v>
      </c>
      <c r="AY20" s="246" t="s">
        <v>487</v>
      </c>
      <c r="AZ20" s="246" t="s">
        <v>487</v>
      </c>
      <c r="BA20" s="246" t="s">
        <v>487</v>
      </c>
      <c r="BB20" s="246" t="s">
        <v>487</v>
      </c>
      <c r="BC20" s="246" t="s">
        <v>487</v>
      </c>
      <c r="BD20" s="247"/>
      <c r="BE20" s="247"/>
      <c r="BF20" s="247"/>
      <c r="BG20" s="247"/>
      <c r="BH20" s="246" t="s">
        <v>487</v>
      </c>
      <c r="BI20" s="246" t="s">
        <v>487</v>
      </c>
      <c r="BJ20" s="246" t="s">
        <v>487</v>
      </c>
      <c r="BK20" s="246" t="s">
        <v>487</v>
      </c>
      <c r="BL20" s="246" t="s">
        <v>487</v>
      </c>
      <c r="BM20" s="246" t="s">
        <v>487</v>
      </c>
      <c r="BN20" s="246" t="s">
        <v>487</v>
      </c>
      <c r="BO20" s="246" t="s">
        <v>487</v>
      </c>
      <c r="BP20" s="246" t="s">
        <v>487</v>
      </c>
      <c r="BQ20" s="246" t="s">
        <v>487</v>
      </c>
      <c r="BR20" s="246" t="s">
        <v>487</v>
      </c>
      <c r="BS20" s="246" t="s">
        <v>487</v>
      </c>
      <c r="BT20" s="246" t="s">
        <v>487</v>
      </c>
      <c r="BU20" s="246" t="s">
        <v>487</v>
      </c>
      <c r="BV20" s="246" t="s">
        <v>487</v>
      </c>
      <c r="BW20" s="246" t="s">
        <v>487</v>
      </c>
      <c r="BX20" s="247"/>
      <c r="BY20" s="247"/>
      <c r="BZ20" s="247"/>
      <c r="CA20" s="247"/>
      <c r="CB20" s="246" t="s">
        <v>487</v>
      </c>
      <c r="CC20" s="246" t="s">
        <v>487</v>
      </c>
      <c r="CD20" s="246" t="s">
        <v>487</v>
      </c>
      <c r="CE20" s="246" t="s">
        <v>487</v>
      </c>
      <c r="CF20" s="246" t="s">
        <v>487</v>
      </c>
      <c r="CG20" s="246" t="s">
        <v>487</v>
      </c>
      <c r="CH20" s="246" t="s">
        <v>487</v>
      </c>
      <c r="CI20" s="246" t="s">
        <v>487</v>
      </c>
      <c r="CJ20" s="246" t="s">
        <v>487</v>
      </c>
      <c r="CK20" s="246" t="s">
        <v>487</v>
      </c>
      <c r="CL20" s="246" t="s">
        <v>487</v>
      </c>
      <c r="CM20" s="246" t="s">
        <v>487</v>
      </c>
      <c r="CN20" s="246" t="s">
        <v>487</v>
      </c>
      <c r="CO20" s="246" t="s">
        <v>487</v>
      </c>
      <c r="CP20" s="246" t="s">
        <v>487</v>
      </c>
      <c r="CQ20" s="246" t="s">
        <v>487</v>
      </c>
      <c r="CR20" s="246" t="s">
        <v>487</v>
      </c>
      <c r="CS20" s="246" t="s">
        <v>487</v>
      </c>
      <c r="CT20" s="246" t="s">
        <v>487</v>
      </c>
      <c r="CU20" s="246" t="s">
        <v>487</v>
      </c>
      <c r="CV20" s="246" t="s">
        <v>487</v>
      </c>
      <c r="CW20" s="246" t="s">
        <v>487</v>
      </c>
      <c r="CX20" s="246" t="s">
        <v>487</v>
      </c>
      <c r="CY20" s="246" t="s">
        <v>487</v>
      </c>
      <c r="CZ20" s="246" t="s">
        <v>487</v>
      </c>
      <c r="DA20" s="246" t="s">
        <v>487</v>
      </c>
      <c r="DB20" s="246" t="s">
        <v>487</v>
      </c>
      <c r="DC20" s="246" t="s">
        <v>487</v>
      </c>
      <c r="DD20" s="247"/>
      <c r="DE20" s="247"/>
      <c r="DF20" s="247"/>
      <c r="DG20" s="247"/>
      <c r="DH20" s="246" t="s">
        <v>487</v>
      </c>
      <c r="DI20" s="246" t="s">
        <v>487</v>
      </c>
      <c r="DJ20" s="246" t="s">
        <v>487</v>
      </c>
      <c r="DK20" s="246" t="s">
        <v>487</v>
      </c>
      <c r="DL20" s="246" t="s">
        <v>487</v>
      </c>
      <c r="DM20" s="246" t="s">
        <v>487</v>
      </c>
      <c r="DN20" s="246" t="s">
        <v>487</v>
      </c>
      <c r="DO20" s="246" t="s">
        <v>487</v>
      </c>
      <c r="DP20" s="246" t="s">
        <v>487</v>
      </c>
      <c r="DQ20" s="246" t="s">
        <v>487</v>
      </c>
      <c r="DR20" s="246" t="s">
        <v>487</v>
      </c>
      <c r="DS20" s="246" t="s">
        <v>487</v>
      </c>
      <c r="DT20" s="246" t="s">
        <v>487</v>
      </c>
      <c r="DU20" s="246" t="s">
        <v>487</v>
      </c>
      <c r="DV20" s="246" t="s">
        <v>487</v>
      </c>
      <c r="DW20" s="246" t="s">
        <v>487</v>
      </c>
      <c r="DX20" s="246" t="s">
        <v>487</v>
      </c>
      <c r="DY20" s="246" t="s">
        <v>487</v>
      </c>
      <c r="DZ20" s="246" t="s">
        <v>487</v>
      </c>
      <c r="EA20" s="246" t="s">
        <v>487</v>
      </c>
      <c r="EB20" s="246" t="s">
        <v>487</v>
      </c>
      <c r="EC20" s="246" t="s">
        <v>487</v>
      </c>
      <c r="ED20" s="246" t="s">
        <v>487</v>
      </c>
      <c r="EE20" s="246" t="s">
        <v>487</v>
      </c>
      <c r="EF20" s="246" t="s">
        <v>487</v>
      </c>
      <c r="EG20" s="246" t="s">
        <v>487</v>
      </c>
      <c r="EH20" s="246" t="s">
        <v>487</v>
      </c>
      <c r="EI20" s="246" t="s">
        <v>487</v>
      </c>
      <c r="EJ20" s="246" t="s">
        <v>487</v>
      </c>
      <c r="EK20" s="246" t="s">
        <v>487</v>
      </c>
      <c r="EL20" s="246" t="s">
        <v>487</v>
      </c>
      <c r="EM20" s="246" t="s">
        <v>487</v>
      </c>
      <c r="EN20" s="246" t="s">
        <v>487</v>
      </c>
      <c r="EO20" s="246" t="s">
        <v>487</v>
      </c>
      <c r="EP20" s="246" t="s">
        <v>487</v>
      </c>
      <c r="EQ20" s="246" t="s">
        <v>487</v>
      </c>
      <c r="ER20" s="246" t="s">
        <v>487</v>
      </c>
      <c r="ES20" s="246" t="s">
        <v>487</v>
      </c>
      <c r="ET20" s="246" t="s">
        <v>487</v>
      </c>
      <c r="EU20" s="246" t="s">
        <v>487</v>
      </c>
      <c r="EV20" s="246" t="s">
        <v>487</v>
      </c>
      <c r="EW20" s="246" t="s">
        <v>487</v>
      </c>
      <c r="EX20" s="246" t="s">
        <v>487</v>
      </c>
      <c r="EY20" s="246" t="s">
        <v>487</v>
      </c>
      <c r="EZ20" s="246" t="s">
        <v>487</v>
      </c>
      <c r="FA20" s="246" t="s">
        <v>487</v>
      </c>
      <c r="FB20" s="246" t="s">
        <v>487</v>
      </c>
      <c r="FC20" s="246" t="s">
        <v>487</v>
      </c>
      <c r="FD20" s="246" t="s">
        <v>487</v>
      </c>
      <c r="FE20" s="246" t="s">
        <v>487</v>
      </c>
      <c r="FF20" s="246" t="s">
        <v>487</v>
      </c>
      <c r="FG20" s="246" t="s">
        <v>487</v>
      </c>
      <c r="FH20" s="246" t="s">
        <v>487</v>
      </c>
      <c r="FI20" s="246" t="s">
        <v>487</v>
      </c>
      <c r="FJ20" s="246" t="s">
        <v>487</v>
      </c>
      <c r="FK20" s="246" t="s">
        <v>487</v>
      </c>
      <c r="FL20" s="246" t="s">
        <v>487</v>
      </c>
      <c r="FM20" s="246" t="s">
        <v>487</v>
      </c>
      <c r="FN20" s="246" t="s">
        <v>487</v>
      </c>
      <c r="FO20" s="246" t="s">
        <v>487</v>
      </c>
      <c r="FP20" s="246" t="s">
        <v>487</v>
      </c>
      <c r="FQ20" s="246" t="s">
        <v>487</v>
      </c>
      <c r="FR20" s="246" t="s">
        <v>487</v>
      </c>
      <c r="FS20" s="246" t="s">
        <v>487</v>
      </c>
      <c r="FT20" s="246" t="s">
        <v>487</v>
      </c>
      <c r="FU20" s="246" t="s">
        <v>487</v>
      </c>
      <c r="FV20" s="246" t="s">
        <v>487</v>
      </c>
      <c r="FW20" s="246" t="s">
        <v>487</v>
      </c>
      <c r="FX20" s="246" t="s">
        <v>487</v>
      </c>
      <c r="FY20" s="246" t="s">
        <v>487</v>
      </c>
      <c r="FZ20" s="246" t="s">
        <v>487</v>
      </c>
      <c r="GA20" s="246" t="s">
        <v>487</v>
      </c>
      <c r="GB20" s="246" t="s">
        <v>487</v>
      </c>
      <c r="GC20" s="246" t="s">
        <v>487</v>
      </c>
      <c r="GD20" s="246" t="s">
        <v>487</v>
      </c>
      <c r="GE20" s="246" t="s">
        <v>487</v>
      </c>
      <c r="GF20" s="245"/>
      <c r="GG20" s="245"/>
      <c r="GH20" s="292">
        <f>SUMIF($P$53:$GE$53,"12 месяцев",$P31:$GE31)+SUMIF($P$53:$GE$53,"12 месяцев",$P51:$GE51)</f>
        <v>0</v>
      </c>
      <c r="GI20" s="292">
        <f>SUMIF($P$53:$GE$53,"9 месяцев",$P31:$GE31)+SUMIF($P$53:$GE$53,"9 месяцев",$P51:$GE51)</f>
        <v>0</v>
      </c>
      <c r="GJ20" s="292">
        <f>SUMIF($P$53:$GE$53,"I полугодие",$P31:$GE31)+SUMIF($P$53:$GE$53,"I полугодие",$P51:$GE51)</f>
        <v>0</v>
      </c>
      <c r="GK20" s="292">
        <f>SUMIF($P$53:$GE$53,"I квартал",$P31:$GE31)+SUMIF($P$53:$GE$53,"I квартал",$P51:$GE51)</f>
        <v>0</v>
      </c>
      <c r="GL20" s="245"/>
      <c r="GM20" s="245"/>
    </row>
    <row r="21" spans="1:195" s="110" customFormat="1" ht="0.75" customHeight="1">
      <c r="A21" s="143"/>
      <c r="B21" s="588"/>
      <c r="C21"/>
      <c r="D21" s="78"/>
      <c r="E21"/>
      <c r="F21" s="242"/>
      <c r="G21" s="242"/>
      <c r="H21" s="242"/>
      <c r="I21" s="242"/>
      <c r="J21" s="242"/>
      <c r="K21" s="243"/>
      <c r="L21" s="243"/>
      <c r="M21" s="243"/>
      <c r="N21" s="243"/>
      <c r="O21" s="243"/>
      <c r="P21" s="243"/>
      <c r="Q21" s="244" t="str">
        <f>$D20</f>
        <v>TBD</v>
      </c>
      <c r="R21" s="244" t="str">
        <f>$D20</f>
        <v>TBD</v>
      </c>
      <c r="S21" s="244" t="str">
        <f>$D20</f>
        <v>TBD</v>
      </c>
      <c r="T21" s="243"/>
      <c r="U21" s="243"/>
      <c r="V21" s="243"/>
      <c r="W21" s="243"/>
      <c r="X21" s="249"/>
      <c r="Y21" s="249"/>
      <c r="Z21" s="249"/>
      <c r="AA21" s="243"/>
      <c r="AB21" s="249"/>
      <c r="AC21" s="249"/>
      <c r="AD21" s="249"/>
      <c r="AE21" s="243"/>
      <c r="AF21" s="249"/>
      <c r="AG21" s="249"/>
      <c r="AH21" s="249"/>
      <c r="AI21" s="243"/>
      <c r="AJ21" s="249"/>
      <c r="AK21" s="249"/>
      <c r="AL21" s="249"/>
      <c r="AM21" s="243"/>
      <c r="AN21" s="249"/>
      <c r="AO21" s="249"/>
      <c r="AP21" s="249"/>
      <c r="AQ21" s="243"/>
      <c r="AR21" s="249"/>
      <c r="AS21" s="249"/>
      <c r="AT21" s="249"/>
      <c r="AU21" s="243"/>
      <c r="AV21" s="249"/>
      <c r="AW21" s="249"/>
      <c r="AX21" s="249"/>
      <c r="AY21" s="243"/>
      <c r="AZ21" s="249"/>
      <c r="BA21" s="249"/>
      <c r="BB21" s="249"/>
      <c r="BC21" s="243"/>
      <c r="BD21" s="249"/>
      <c r="BE21" s="248" t="str">
        <f>$D20</f>
        <v>TBD</v>
      </c>
      <c r="BF21" s="248" t="str">
        <f>$D20</f>
        <v>TBD</v>
      </c>
      <c r="BG21" s="248" t="str">
        <f>$D20</f>
        <v>TBD</v>
      </c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9"/>
      <c r="BY21" s="248" t="str">
        <f>$D20</f>
        <v>TBD</v>
      </c>
      <c r="BZ21" s="248" t="str">
        <f>$D20</f>
        <v>TBD</v>
      </c>
      <c r="CA21" s="248" t="str">
        <f>$D20</f>
        <v>TBD</v>
      </c>
      <c r="CB21" s="249"/>
      <c r="CC21" s="249"/>
      <c r="CD21" s="249"/>
      <c r="CE21" s="243"/>
      <c r="CF21" s="249"/>
      <c r="CG21" s="249"/>
      <c r="CH21" s="249"/>
      <c r="CI21" s="243"/>
      <c r="CJ21" s="249"/>
      <c r="CK21" s="249"/>
      <c r="CL21" s="249"/>
      <c r="CM21" s="243"/>
      <c r="CN21" s="249"/>
      <c r="CO21" s="249"/>
      <c r="CP21" s="249"/>
      <c r="CQ21" s="243"/>
      <c r="CR21" s="243"/>
      <c r="CS21" s="243"/>
      <c r="CT21" s="243"/>
      <c r="CU21" s="243"/>
      <c r="CV21" s="243"/>
      <c r="CW21" s="243"/>
      <c r="CX21" s="243"/>
      <c r="CY21" s="243"/>
      <c r="CZ21" s="249"/>
      <c r="DA21" s="249"/>
      <c r="DB21" s="249"/>
      <c r="DC21" s="243"/>
      <c r="DD21" s="249"/>
      <c r="DE21" s="248" t="str">
        <f>$D20</f>
        <v>TBD</v>
      </c>
      <c r="DF21" s="248" t="str">
        <f>$D20</f>
        <v>TBD</v>
      </c>
      <c r="DG21" s="248" t="str">
        <f>$D20</f>
        <v>TBD</v>
      </c>
      <c r="DH21" s="249"/>
      <c r="DI21" s="249"/>
      <c r="DJ21" s="249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</row>
    <row r="22" spans="1:195" s="110" customFormat="1" ht="12" customHeight="1">
      <c r="A22" s="143"/>
      <c r="B22" s="589"/>
      <c r="C22"/>
      <c r="D22"/>
      <c r="E22"/>
      <c r="F22" s="239" t="s">
        <v>302</v>
      </c>
      <c r="G22" s="587" t="s">
        <v>429</v>
      </c>
      <c r="H22" s="530"/>
      <c r="I22" s="530"/>
      <c r="J22" s="220" t="s">
        <v>69</v>
      </c>
      <c r="K22" s="142"/>
      <c r="L22" s="142"/>
      <c r="M22" s="142"/>
      <c r="N22" s="142" t="str">
        <f>F22 &amp; "::" &amp; L20</f>
        <v>1.1.1::</v>
      </c>
      <c r="O22" s="142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2">
        <f>IF(BD28=0,0,(BD31-BD39-BD44-BD49)*1000/BD28)</f>
        <v>0</v>
      </c>
      <c r="BE22" s="252">
        <f>IF(BE28=0,0,(BE31-BE39-BE44-BE49)*1000/BE28)</f>
        <v>0</v>
      </c>
      <c r="BF22" s="252">
        <f>IF(BF28=0,0,(BF31-BF39-BF44-BF49)*1000/BF28)</f>
        <v>0</v>
      </c>
      <c r="BG22" s="252">
        <f>IF(BG28=0,0,(BG31-BG39-BG44-BG49)*1000/BG28)</f>
        <v>0</v>
      </c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2">
        <f>IF(BX28=0,0,(BX31-BX39-BX44-BX49)*1000/BX28)</f>
        <v>0</v>
      </c>
      <c r="BY22" s="252">
        <f>IF(BY28=0,0,(BY31-BY39-BY44-BY49)*1000/BY28)</f>
        <v>0</v>
      </c>
      <c r="BZ22" s="252">
        <f>IF(BZ28=0,0,(BZ31-BZ39-BZ44-BZ49)*1000/BZ28)</f>
        <v>0</v>
      </c>
      <c r="CA22" s="252">
        <f>IF(CA28=0,0,(CA31-CA39-CA44-CA49)*1000/CA28)</f>
        <v>0</v>
      </c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51"/>
      <c r="CO22" s="251"/>
      <c r="CP22" s="251"/>
      <c r="CQ22" s="251"/>
      <c r="CR22" s="251"/>
      <c r="CS22" s="251"/>
      <c r="CT22" s="251"/>
      <c r="CU22" s="251"/>
      <c r="CV22" s="251"/>
      <c r="CW22" s="251"/>
      <c r="CX22" s="251"/>
      <c r="CY22" s="251"/>
      <c r="CZ22" s="251"/>
      <c r="DA22" s="251"/>
      <c r="DB22" s="251"/>
      <c r="DC22" s="251"/>
      <c r="DD22" s="252">
        <f>IF(DD28=0,0,(DD31-DD39-DD44-DD49)*1000/DD28)</f>
        <v>0</v>
      </c>
      <c r="DE22" s="252">
        <f>IF(DE28=0,0,(DE31-DE39-DE44-DE49)*1000/DE28)</f>
        <v>0</v>
      </c>
      <c r="DF22" s="252">
        <f>IF(DF28=0,0,(DF31-DF39-DF44-DF49)*1000/DF28)</f>
        <v>0</v>
      </c>
      <c r="DG22" s="252">
        <f>IF(DG28=0,0,(DG31-DG39-DG44-DG49)*1000/DG28)</f>
        <v>0</v>
      </c>
      <c r="DH22" s="251"/>
      <c r="DI22" s="251"/>
      <c r="DJ22" s="251"/>
      <c r="DK22" s="251"/>
      <c r="DL22" s="251"/>
      <c r="DM22" s="251"/>
      <c r="DN22" s="251"/>
      <c r="DO22" s="251"/>
      <c r="DP22" s="251"/>
      <c r="DQ22" s="251"/>
      <c r="DR22" s="251"/>
      <c r="DS22" s="251"/>
      <c r="DT22" s="251"/>
      <c r="DU22" s="251"/>
      <c r="DV22" s="251"/>
      <c r="DW22" s="251"/>
      <c r="DX22" s="251"/>
      <c r="DY22" s="251"/>
      <c r="DZ22" s="251"/>
      <c r="EA22" s="251"/>
      <c r="EB22" s="251"/>
      <c r="EC22" s="251"/>
      <c r="ED22" s="251"/>
      <c r="EE22" s="251"/>
      <c r="EF22" s="251"/>
      <c r="EG22" s="251"/>
      <c r="EH22" s="251"/>
      <c r="EI22" s="251"/>
      <c r="EJ22" s="251"/>
      <c r="EK22" s="251"/>
      <c r="EL22" s="251"/>
      <c r="EM22" s="251"/>
      <c r="EN22" s="251"/>
      <c r="EO22" s="251"/>
      <c r="EP22" s="251"/>
      <c r="EQ22" s="251"/>
      <c r="ER22" s="251"/>
      <c r="ES22" s="251"/>
      <c r="ET22" s="251"/>
      <c r="EU22" s="251"/>
      <c r="EV22" s="251"/>
      <c r="EW22" s="251"/>
      <c r="EX22" s="251"/>
      <c r="EY22" s="251"/>
      <c r="EZ22" s="251"/>
      <c r="FA22" s="251"/>
      <c r="FB22" s="251"/>
      <c r="FC22" s="251"/>
      <c r="FD22" s="251"/>
      <c r="FE22" s="251"/>
      <c r="FF22" s="251"/>
      <c r="FG22" s="251"/>
      <c r="FH22" s="251"/>
      <c r="FI22" s="251"/>
      <c r="FJ22" s="251"/>
      <c r="FK22" s="251"/>
      <c r="FL22" s="251"/>
      <c r="FM22" s="251"/>
      <c r="FN22" s="251"/>
      <c r="FO22" s="251"/>
      <c r="FP22" s="251"/>
      <c r="FQ22" s="251"/>
      <c r="FR22" s="251"/>
      <c r="FS22" s="251"/>
      <c r="FT22" s="251"/>
      <c r="FU22" s="251"/>
      <c r="FV22" s="251"/>
      <c r="FW22" s="251"/>
      <c r="FX22" s="251"/>
      <c r="FY22" s="251"/>
      <c r="FZ22" s="251"/>
      <c r="GA22" s="251"/>
      <c r="GB22" s="251"/>
      <c r="GC22" s="251"/>
      <c r="GD22" s="251"/>
      <c r="GE22" s="251"/>
      <c r="GF22" s="251"/>
      <c r="GG22" s="251"/>
      <c r="GH22" s="251"/>
      <c r="GI22" s="251"/>
      <c r="GJ22" s="251"/>
      <c r="GK22" s="251"/>
      <c r="GL22" s="251"/>
      <c r="GM22" s="251"/>
    </row>
    <row r="23" spans="1:195" s="110" customFormat="1" ht="12" customHeight="1">
      <c r="A23" s="143"/>
      <c r="B23" s="589"/>
      <c r="C23"/>
      <c r="D23"/>
      <c r="E23"/>
      <c r="F23" s="239" t="s">
        <v>303</v>
      </c>
      <c r="G23" s="587"/>
      <c r="H23" s="530"/>
      <c r="I23" s="530"/>
      <c r="J23" s="220" t="s">
        <v>70</v>
      </c>
      <c r="K23" s="142"/>
      <c r="L23" s="142"/>
      <c r="M23" s="142"/>
      <c r="N23" s="142" t="str">
        <f>F23 &amp; "::" &amp; L20</f>
        <v>1.1.2::</v>
      </c>
      <c r="O23" s="142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2">
        <f>IF(BD28=0,0,(BD32-BD40-BD45-BD50)*1000/BD28)</f>
        <v>0</v>
      </c>
      <c r="BE23" s="252">
        <f>IF(BE28=0,0,(BE32-BE40-BE45-BE50)*1000/BE28)</f>
        <v>0</v>
      </c>
      <c r="BF23" s="252">
        <f>IF(BF28=0,0,(BF32-BF40-BF45-BF50)*1000/BF28)</f>
        <v>0</v>
      </c>
      <c r="BG23" s="252">
        <f>IF(BG28=0,0,(BG32-BG40-BG45-BG50)*1000/BG28)</f>
        <v>0</v>
      </c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1"/>
      <c r="BW23" s="251"/>
      <c r="BX23" s="252">
        <f>IF(BX28=0,0,(BX32-BX40-BX45-BX50)*1000/BX28)</f>
        <v>0</v>
      </c>
      <c r="BY23" s="252">
        <f>IF(BY28=0,0,(BY32-BY40-BY45-BY50)*1000/BY28)</f>
        <v>0</v>
      </c>
      <c r="BZ23" s="252">
        <f>IF(BZ28=0,0,(BZ32-BZ40-BZ45-BZ50)*1000/BZ28)</f>
        <v>0</v>
      </c>
      <c r="CA23" s="252">
        <f>IF(CA28=0,0,(CA32-CA40-CA45-CA50)*1000/CA28)</f>
        <v>0</v>
      </c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2">
        <f>IF(DD28=0,0,(DD32-DD40-DD45-DD50)*1000/DD28)</f>
        <v>0</v>
      </c>
      <c r="DE23" s="252">
        <f>IF(DE28=0,0,(DE32-DE40-DE45-DE50)*1000/DE28)</f>
        <v>0</v>
      </c>
      <c r="DF23" s="252">
        <f>IF(DF28=0,0,(DF32-DF40-DF45-DF50)*1000/DF28)</f>
        <v>0</v>
      </c>
      <c r="DG23" s="252">
        <f>IF(DG28=0,0,(DG32-DG40-DG45-DG50)*1000/DG28)</f>
        <v>0</v>
      </c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51"/>
      <c r="DY23" s="251"/>
      <c r="DZ23" s="251"/>
      <c r="EA23" s="251"/>
      <c r="EB23" s="251"/>
      <c r="EC23" s="251"/>
      <c r="ED23" s="251"/>
      <c r="EE23" s="251"/>
      <c r="EF23" s="251"/>
      <c r="EG23" s="251"/>
      <c r="EH23" s="251"/>
      <c r="EI23" s="251"/>
      <c r="EJ23" s="251"/>
      <c r="EK23" s="251"/>
      <c r="EL23" s="251"/>
      <c r="EM23" s="251"/>
      <c r="EN23" s="251"/>
      <c r="EO23" s="251"/>
      <c r="EP23" s="251"/>
      <c r="EQ23" s="251"/>
      <c r="ER23" s="251"/>
      <c r="ES23" s="251"/>
      <c r="ET23" s="251"/>
      <c r="EU23" s="251"/>
      <c r="EV23" s="251"/>
      <c r="EW23" s="251"/>
      <c r="EX23" s="251"/>
      <c r="EY23" s="251"/>
      <c r="EZ23" s="251"/>
      <c r="FA23" s="251"/>
      <c r="FB23" s="251"/>
      <c r="FC23" s="251"/>
      <c r="FD23" s="251"/>
      <c r="FE23" s="251"/>
      <c r="FF23" s="251"/>
      <c r="FG23" s="251"/>
      <c r="FH23" s="251"/>
      <c r="FI23" s="251"/>
      <c r="FJ23" s="251"/>
      <c r="FK23" s="251"/>
      <c r="FL23" s="251"/>
      <c r="FM23" s="251"/>
      <c r="FN23" s="251"/>
      <c r="FO23" s="251"/>
      <c r="FP23" s="251"/>
      <c r="FQ23" s="251"/>
      <c r="FR23" s="251"/>
      <c r="FS23" s="251"/>
      <c r="FT23" s="251"/>
      <c r="FU23" s="251"/>
      <c r="FV23" s="251"/>
      <c r="FW23" s="251"/>
      <c r="FX23" s="251"/>
      <c r="FY23" s="251"/>
      <c r="FZ23" s="251"/>
      <c r="GA23" s="251"/>
      <c r="GB23" s="251"/>
      <c r="GC23" s="251"/>
      <c r="GD23" s="251"/>
      <c r="GE23" s="251"/>
      <c r="GF23" s="251"/>
      <c r="GG23" s="251"/>
      <c r="GH23" s="251"/>
      <c r="GI23" s="251"/>
      <c r="GJ23" s="251"/>
      <c r="GK23" s="251"/>
      <c r="GL23" s="251"/>
      <c r="GM23" s="251"/>
    </row>
    <row r="24" spans="1:195" s="110" customFormat="1" ht="12" customHeight="1">
      <c r="A24" s="143"/>
      <c r="B24" s="589"/>
      <c r="C24"/>
      <c r="D24"/>
      <c r="E24"/>
      <c r="F24" s="239" t="s">
        <v>108</v>
      </c>
      <c r="G24" s="587" t="s">
        <v>430</v>
      </c>
      <c r="H24" s="530"/>
      <c r="I24" s="530"/>
      <c r="J24" s="220" t="s">
        <v>69</v>
      </c>
      <c r="K24" s="142"/>
      <c r="L24" s="142"/>
      <c r="M24" s="142"/>
      <c r="N24" s="142" t="str">
        <f>F24 &amp; "::" &amp; L20</f>
        <v>1.2.1::</v>
      </c>
      <c r="O24" s="142"/>
      <c r="P24" s="252">
        <f>IF(P28=0,0,P31*1000/P28)</f>
        <v>0</v>
      </c>
      <c r="Q24" s="252">
        <f>IF(Q28=0,0,Q31*1000/Q28)</f>
        <v>0</v>
      </c>
      <c r="R24" s="252">
        <f>IF(R28=0,0,R31*1000/R28)</f>
        <v>0</v>
      </c>
      <c r="S24" s="252">
        <f>IF(S28=0,0,S31*1000/S28)</f>
        <v>0</v>
      </c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2">
        <f>IF(BD28=0,0,BD31*1000/BD28)</f>
        <v>0</v>
      </c>
      <c r="BE24" s="252">
        <f>IF(BE28=0,0,BE31*1000/BE28)</f>
        <v>0</v>
      </c>
      <c r="BF24" s="252">
        <f>IF(BF28=0,0,BF31*1000/BF28)</f>
        <v>0</v>
      </c>
      <c r="BG24" s="252">
        <f>IF(BG28=0,0,BG31*1000/BG28)</f>
        <v>0</v>
      </c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  <c r="BT24" s="251"/>
      <c r="BU24" s="251"/>
      <c r="BV24" s="251"/>
      <c r="BW24" s="251"/>
      <c r="BX24" s="252">
        <f>IF(BX28=0,0,BX31*1000/BX28)</f>
        <v>0</v>
      </c>
      <c r="BY24" s="252">
        <f>IF(BY28=0,0,BY31*1000/BY28)</f>
        <v>0</v>
      </c>
      <c r="BZ24" s="252">
        <f>IF(BZ28=0,0,BZ31*1000/BZ28)</f>
        <v>0</v>
      </c>
      <c r="CA24" s="252">
        <f>IF(CA28=0,0,CA31*1000/CA28)</f>
        <v>0</v>
      </c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1"/>
      <c r="CQ24" s="251"/>
      <c r="CR24" s="251"/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2">
        <f>IF(DD28=0,0,DD31*1000/DD28)</f>
        <v>0</v>
      </c>
      <c r="DE24" s="252">
        <f>IF(DE28=0,0,DE31*1000/DE28)</f>
        <v>0</v>
      </c>
      <c r="DF24" s="252">
        <f>IF(DF28=0,0,DF31*1000/DF28)</f>
        <v>0</v>
      </c>
      <c r="DG24" s="252">
        <f>IF(DG28=0,0,DG31*1000/DG28)</f>
        <v>0</v>
      </c>
      <c r="DH24" s="251"/>
      <c r="DI24" s="251"/>
      <c r="DJ24" s="251"/>
      <c r="DK24" s="251"/>
      <c r="DL24" s="251"/>
      <c r="DM24" s="251"/>
      <c r="DN24" s="251"/>
      <c r="DO24" s="251"/>
      <c r="DP24" s="251"/>
      <c r="DQ24" s="251"/>
      <c r="DR24" s="251"/>
      <c r="DS24" s="251"/>
      <c r="DT24" s="251"/>
      <c r="DU24" s="251"/>
      <c r="DV24" s="251"/>
      <c r="DW24" s="251"/>
      <c r="DX24" s="251"/>
      <c r="DY24" s="251"/>
      <c r="DZ24" s="251"/>
      <c r="EA24" s="251"/>
      <c r="EB24" s="251"/>
      <c r="EC24" s="251"/>
      <c r="ED24" s="251"/>
      <c r="EE24" s="251"/>
      <c r="EF24" s="251"/>
      <c r="EG24" s="251"/>
      <c r="EH24" s="251"/>
      <c r="EI24" s="251"/>
      <c r="EJ24" s="251"/>
      <c r="EK24" s="251"/>
      <c r="EL24" s="251"/>
      <c r="EM24" s="251"/>
      <c r="EN24" s="251"/>
      <c r="EO24" s="251"/>
      <c r="EP24" s="251"/>
      <c r="EQ24" s="251"/>
      <c r="ER24" s="251"/>
      <c r="ES24" s="251"/>
      <c r="ET24" s="251"/>
      <c r="EU24" s="251"/>
      <c r="EV24" s="251"/>
      <c r="EW24" s="251"/>
      <c r="EX24" s="251"/>
      <c r="EY24" s="251"/>
      <c r="EZ24" s="251"/>
      <c r="FA24" s="251"/>
      <c r="FB24" s="251"/>
      <c r="FC24" s="251"/>
      <c r="FD24" s="251"/>
      <c r="FE24" s="251"/>
      <c r="FF24" s="251"/>
      <c r="FG24" s="251"/>
      <c r="FH24" s="251"/>
      <c r="FI24" s="251"/>
      <c r="FJ24" s="251"/>
      <c r="FK24" s="251"/>
      <c r="FL24" s="251"/>
      <c r="FM24" s="251"/>
      <c r="FN24" s="251"/>
      <c r="FO24" s="251"/>
      <c r="FP24" s="251"/>
      <c r="FQ24" s="251"/>
      <c r="FR24" s="251"/>
      <c r="FS24" s="251"/>
      <c r="FT24" s="251"/>
      <c r="FU24" s="251"/>
      <c r="FV24" s="251"/>
      <c r="FW24" s="251"/>
      <c r="FX24" s="251"/>
      <c r="FY24" s="251"/>
      <c r="FZ24" s="251"/>
      <c r="GA24" s="251"/>
      <c r="GB24" s="251"/>
      <c r="GC24" s="251"/>
      <c r="GD24" s="251"/>
      <c r="GE24" s="251"/>
      <c r="GF24" s="251"/>
      <c r="GG24" s="251"/>
      <c r="GH24" s="251"/>
      <c r="GI24" s="251"/>
      <c r="GJ24" s="251"/>
      <c r="GK24" s="251"/>
      <c r="GL24" s="251"/>
      <c r="GM24" s="251"/>
    </row>
    <row r="25" spans="1:195" s="110" customFormat="1" ht="12" customHeight="1">
      <c r="A25" s="143"/>
      <c r="B25" s="589"/>
      <c r="C25"/>
      <c r="D25"/>
      <c r="E25"/>
      <c r="F25" s="239" t="s">
        <v>330</v>
      </c>
      <c r="G25" s="587"/>
      <c r="H25" s="530"/>
      <c r="I25" s="530"/>
      <c r="J25" s="220" t="s">
        <v>70</v>
      </c>
      <c r="K25" s="142"/>
      <c r="L25" s="142"/>
      <c r="M25" s="142"/>
      <c r="N25" s="142" t="str">
        <f>F25 &amp; "::" &amp; L20</f>
        <v>1.2.2::</v>
      </c>
      <c r="O25" s="142"/>
      <c r="P25" s="252">
        <f>IF(P28=0,0,P32*1000/P28)</f>
        <v>0</v>
      </c>
      <c r="Q25" s="252">
        <f>IF(Q28=0,0,Q32*1000/Q28)</f>
        <v>0</v>
      </c>
      <c r="R25" s="252">
        <f>IF(R28=0,0,R32*1000/R28)</f>
        <v>0</v>
      </c>
      <c r="S25" s="252">
        <f>IF(S28=0,0,S32*1000/S28)</f>
        <v>0</v>
      </c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2">
        <f>IF(BD28=0,0,BD32*1000/BD28)</f>
        <v>0</v>
      </c>
      <c r="BE25" s="252">
        <f>IF(BE28=0,0,BE32*1000/BE28)</f>
        <v>0</v>
      </c>
      <c r="BF25" s="252">
        <f>IF(BF28=0,0,BF32*1000/BF28)</f>
        <v>0</v>
      </c>
      <c r="BG25" s="252">
        <f>IF(BG28=0,0,BG32*1000/BG28)</f>
        <v>0</v>
      </c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1"/>
      <c r="BV25" s="251"/>
      <c r="BW25" s="251"/>
      <c r="BX25" s="252">
        <f>IF(BX28=0,0,BX32*1000/BX28)</f>
        <v>0</v>
      </c>
      <c r="BY25" s="252">
        <f>IF(BY28=0,0,BY32*1000/BY28)</f>
        <v>0</v>
      </c>
      <c r="BZ25" s="252">
        <f>IF(BZ28=0,0,BZ32*1000/BZ28)</f>
        <v>0</v>
      </c>
      <c r="CA25" s="252">
        <f>IF(CA28=0,0,CA32*1000/CA28)</f>
        <v>0</v>
      </c>
      <c r="CB25" s="251"/>
      <c r="CC25" s="251"/>
      <c r="CD25" s="251"/>
      <c r="CE25" s="251"/>
      <c r="CF25" s="251"/>
      <c r="CG25" s="251"/>
      <c r="CH25" s="251"/>
      <c r="CI25" s="251"/>
      <c r="CJ25" s="251"/>
      <c r="CK25" s="251"/>
      <c r="CL25" s="251"/>
      <c r="CM25" s="251"/>
      <c r="CN25" s="251"/>
      <c r="CO25" s="251"/>
      <c r="CP25" s="251"/>
      <c r="CQ25" s="251"/>
      <c r="CR25" s="251"/>
      <c r="CS25" s="251"/>
      <c r="CT25" s="251"/>
      <c r="CU25" s="251"/>
      <c r="CV25" s="251"/>
      <c r="CW25" s="251"/>
      <c r="CX25" s="251"/>
      <c r="CY25" s="251"/>
      <c r="CZ25" s="251"/>
      <c r="DA25" s="251"/>
      <c r="DB25" s="251"/>
      <c r="DC25" s="251"/>
      <c r="DD25" s="252">
        <f>IF(DD28=0,0,DD32*1000/DD28)</f>
        <v>0</v>
      </c>
      <c r="DE25" s="252">
        <f>IF(DE28=0,0,DE32*1000/DE28)</f>
        <v>0</v>
      </c>
      <c r="DF25" s="252">
        <f>IF(DF28=0,0,DF32*1000/DF28)</f>
        <v>0</v>
      </c>
      <c r="DG25" s="252">
        <f>IF(DG28=0,0,DG32*1000/DG28)</f>
        <v>0</v>
      </c>
      <c r="DH25" s="251"/>
      <c r="DI25" s="251"/>
      <c r="DJ25" s="251"/>
      <c r="DK25" s="251"/>
      <c r="DL25" s="251"/>
      <c r="DM25" s="251"/>
      <c r="DN25" s="251"/>
      <c r="DO25" s="251"/>
      <c r="DP25" s="251"/>
      <c r="DQ25" s="251"/>
      <c r="DR25" s="251"/>
      <c r="DS25" s="251"/>
      <c r="DT25" s="251"/>
      <c r="DU25" s="251"/>
      <c r="DV25" s="251"/>
      <c r="DW25" s="251"/>
      <c r="DX25" s="251"/>
      <c r="DY25" s="251"/>
      <c r="DZ25" s="251"/>
      <c r="EA25" s="251"/>
      <c r="EB25" s="251"/>
      <c r="EC25" s="251"/>
      <c r="ED25" s="251"/>
      <c r="EE25" s="251"/>
      <c r="EF25" s="251"/>
      <c r="EG25" s="251"/>
      <c r="EH25" s="251"/>
      <c r="EI25" s="251"/>
      <c r="EJ25" s="251"/>
      <c r="EK25" s="251"/>
      <c r="EL25" s="251"/>
      <c r="EM25" s="251"/>
      <c r="EN25" s="251"/>
      <c r="EO25" s="251"/>
      <c r="EP25" s="251"/>
      <c r="EQ25" s="251"/>
      <c r="ER25" s="251"/>
      <c r="ES25" s="251"/>
      <c r="ET25" s="251"/>
      <c r="EU25" s="251"/>
      <c r="EV25" s="251"/>
      <c r="EW25" s="251"/>
      <c r="EX25" s="251"/>
      <c r="EY25" s="251"/>
      <c r="EZ25" s="251"/>
      <c r="FA25" s="251"/>
      <c r="FB25" s="251"/>
      <c r="FC25" s="251"/>
      <c r="FD25" s="251"/>
      <c r="FE25" s="251"/>
      <c r="FF25" s="251"/>
      <c r="FG25" s="251"/>
      <c r="FH25" s="251"/>
      <c r="FI25" s="251"/>
      <c r="FJ25" s="251"/>
      <c r="FK25" s="251"/>
      <c r="FL25" s="251"/>
      <c r="FM25" s="251"/>
      <c r="FN25" s="251"/>
      <c r="FO25" s="251"/>
      <c r="FP25" s="251"/>
      <c r="FQ25" s="251"/>
      <c r="FR25" s="251"/>
      <c r="FS25" s="251"/>
      <c r="FT25" s="251"/>
      <c r="FU25" s="251"/>
      <c r="FV25" s="251"/>
      <c r="FW25" s="251"/>
      <c r="FX25" s="251"/>
      <c r="FY25" s="251"/>
      <c r="FZ25" s="251"/>
      <c r="GA25" s="251"/>
      <c r="GB25" s="251"/>
      <c r="GC25" s="251"/>
      <c r="GD25" s="251"/>
      <c r="GE25" s="251"/>
      <c r="GF25" s="251"/>
      <c r="GG25" s="251"/>
      <c r="GH25" s="251"/>
      <c r="GI25" s="251"/>
      <c r="GJ25" s="251"/>
      <c r="GK25" s="251"/>
      <c r="GL25" s="251"/>
      <c r="GM25" s="251"/>
    </row>
    <row r="26" spans="1:195" s="110" customFormat="1" ht="12" customHeight="1">
      <c r="A26" s="143"/>
      <c r="B26" s="589"/>
      <c r="C26"/>
      <c r="D26"/>
      <c r="E26"/>
      <c r="F26" s="239" t="s">
        <v>300</v>
      </c>
      <c r="G26" s="587" t="s">
        <v>431</v>
      </c>
      <c r="H26" s="530"/>
      <c r="I26" s="530"/>
      <c r="J26" s="220" t="s">
        <v>69</v>
      </c>
      <c r="K26" s="142"/>
      <c r="L26" s="142"/>
      <c r="M26" s="142"/>
      <c r="N26" s="142" t="str">
        <f>F26 &amp; "::" &amp; L20</f>
        <v>1.3.1::</v>
      </c>
      <c r="O26" s="142"/>
      <c r="P26" s="252">
        <f>IF(P30=0,0,P31*1000/P30)</f>
        <v>0</v>
      </c>
      <c r="Q26" s="252">
        <f>IF(Q30=0,0,Q31*1000/Q30)</f>
        <v>0</v>
      </c>
      <c r="R26" s="252">
        <f>IF(R30=0,0,R31*1000/R30)</f>
        <v>0</v>
      </c>
      <c r="S26" s="252">
        <f>IF(S30=0,0,S31*1000/S30)</f>
        <v>0</v>
      </c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2">
        <f>IF(BD30=0,0,BD31*1000/BD30)</f>
        <v>0</v>
      </c>
      <c r="BE26" s="252">
        <f>IF(BE30=0,0,BE31*1000/BE30)</f>
        <v>0</v>
      </c>
      <c r="BF26" s="252">
        <f>IF(BF30=0,0,BF31*1000/BF30)</f>
        <v>0</v>
      </c>
      <c r="BG26" s="252">
        <f>IF(BG30=0,0,BG31*1000/BG30)</f>
        <v>0</v>
      </c>
      <c r="BH26" s="251"/>
      <c r="BI26" s="251"/>
      <c r="BJ26" s="251"/>
      <c r="BK26" s="251"/>
      <c r="BL26" s="251"/>
      <c r="BM26" s="251"/>
      <c r="BN26" s="251"/>
      <c r="BO26" s="251"/>
      <c r="BP26" s="251"/>
      <c r="BQ26" s="251"/>
      <c r="BR26" s="251"/>
      <c r="BS26" s="251"/>
      <c r="BT26" s="251"/>
      <c r="BU26" s="251"/>
      <c r="BV26" s="251"/>
      <c r="BW26" s="251"/>
      <c r="BX26" s="252">
        <f>IF(BX30=0,0,BX31*1000/BX30)</f>
        <v>0</v>
      </c>
      <c r="BY26" s="252">
        <f>IF(BY30=0,0,BY31*1000/BY30)</f>
        <v>0</v>
      </c>
      <c r="BZ26" s="252">
        <f>IF(BZ30=0,0,BZ31*1000/BZ30)</f>
        <v>0</v>
      </c>
      <c r="CA26" s="252">
        <f>IF(CA30=0,0,CA31*1000/CA30)</f>
        <v>0</v>
      </c>
      <c r="CB26" s="251"/>
      <c r="CC26" s="251"/>
      <c r="CD26" s="251"/>
      <c r="CE26" s="251"/>
      <c r="CF26" s="251"/>
      <c r="CG26" s="251"/>
      <c r="CH26" s="251"/>
      <c r="CI26" s="251"/>
      <c r="CJ26" s="251"/>
      <c r="CK26" s="251"/>
      <c r="CL26" s="251"/>
      <c r="CM26" s="251"/>
      <c r="CN26" s="251"/>
      <c r="CO26" s="251"/>
      <c r="CP26" s="251"/>
      <c r="CQ26" s="251"/>
      <c r="CR26" s="251"/>
      <c r="CS26" s="251"/>
      <c r="CT26" s="251"/>
      <c r="CU26" s="251"/>
      <c r="CV26" s="251"/>
      <c r="CW26" s="251"/>
      <c r="CX26" s="251"/>
      <c r="CY26" s="251"/>
      <c r="CZ26" s="251"/>
      <c r="DA26" s="251"/>
      <c r="DB26" s="251"/>
      <c r="DC26" s="251"/>
      <c r="DD26" s="252">
        <f>IF(DD30=0,0,DD31*1000/DD30)</f>
        <v>0</v>
      </c>
      <c r="DE26" s="252">
        <f>IF(DE30=0,0,DE31*1000/DE30)</f>
        <v>0</v>
      </c>
      <c r="DF26" s="252">
        <f>IF(DF30=0,0,DF31*1000/DF30)</f>
        <v>0</v>
      </c>
      <c r="DG26" s="252">
        <f>IF(DG30=0,0,DG31*1000/DG30)</f>
        <v>0</v>
      </c>
      <c r="DH26" s="251"/>
      <c r="DI26" s="251"/>
      <c r="DJ26" s="251"/>
      <c r="DK26" s="251"/>
      <c r="DL26" s="251"/>
      <c r="DM26" s="251"/>
      <c r="DN26" s="251"/>
      <c r="DO26" s="251"/>
      <c r="DP26" s="251"/>
      <c r="DQ26" s="251"/>
      <c r="DR26" s="251"/>
      <c r="DS26" s="251"/>
      <c r="DT26" s="251"/>
      <c r="DU26" s="251"/>
      <c r="DV26" s="251"/>
      <c r="DW26" s="251"/>
      <c r="DX26" s="251"/>
      <c r="DY26" s="251"/>
      <c r="DZ26" s="251"/>
      <c r="EA26" s="251"/>
      <c r="EB26" s="251"/>
      <c r="EC26" s="251"/>
      <c r="ED26" s="251"/>
      <c r="EE26" s="251"/>
      <c r="EF26" s="251"/>
      <c r="EG26" s="251"/>
      <c r="EH26" s="251"/>
      <c r="EI26" s="251"/>
      <c r="EJ26" s="251"/>
      <c r="EK26" s="251"/>
      <c r="EL26" s="251"/>
      <c r="EM26" s="251"/>
      <c r="EN26" s="251"/>
      <c r="EO26" s="251"/>
      <c r="EP26" s="251"/>
      <c r="EQ26" s="251"/>
      <c r="ER26" s="251"/>
      <c r="ES26" s="251"/>
      <c r="ET26" s="251"/>
      <c r="EU26" s="251"/>
      <c r="EV26" s="251"/>
      <c r="EW26" s="251"/>
      <c r="EX26" s="251"/>
      <c r="EY26" s="251"/>
      <c r="EZ26" s="251"/>
      <c r="FA26" s="251"/>
      <c r="FB26" s="251"/>
      <c r="FC26" s="251"/>
      <c r="FD26" s="251"/>
      <c r="FE26" s="251"/>
      <c r="FF26" s="251"/>
      <c r="FG26" s="251"/>
      <c r="FH26" s="251"/>
      <c r="FI26" s="251"/>
      <c r="FJ26" s="251"/>
      <c r="FK26" s="251"/>
      <c r="FL26" s="251"/>
      <c r="FM26" s="251"/>
      <c r="FN26" s="251"/>
      <c r="FO26" s="251"/>
      <c r="FP26" s="251"/>
      <c r="FQ26" s="251"/>
      <c r="FR26" s="251"/>
      <c r="FS26" s="251"/>
      <c r="FT26" s="251"/>
      <c r="FU26" s="251"/>
      <c r="FV26" s="251"/>
      <c r="FW26" s="251"/>
      <c r="FX26" s="251"/>
      <c r="FY26" s="251"/>
      <c r="FZ26" s="251"/>
      <c r="GA26" s="251"/>
      <c r="GB26" s="251"/>
      <c r="GC26" s="251"/>
      <c r="GD26" s="251"/>
      <c r="GE26" s="251"/>
      <c r="GF26" s="251"/>
      <c r="GG26" s="251"/>
      <c r="GH26" s="251"/>
      <c r="GI26" s="251"/>
      <c r="GJ26" s="251"/>
      <c r="GK26" s="251"/>
      <c r="GL26" s="251"/>
      <c r="GM26" s="251"/>
    </row>
    <row r="27" spans="1:195" s="110" customFormat="1" ht="12" customHeight="1">
      <c r="A27" s="143"/>
      <c r="B27" s="589"/>
      <c r="C27"/>
      <c r="D27"/>
      <c r="E27"/>
      <c r="F27" s="239" t="s">
        <v>470</v>
      </c>
      <c r="G27" s="587"/>
      <c r="H27" s="530"/>
      <c r="I27" s="530"/>
      <c r="J27" s="220" t="s">
        <v>70</v>
      </c>
      <c r="K27" s="142"/>
      <c r="L27" s="142"/>
      <c r="M27" s="142"/>
      <c r="N27" s="142" t="str">
        <f>F27 &amp; "::" &amp; L20</f>
        <v>1.3.2::</v>
      </c>
      <c r="O27" s="142"/>
      <c r="P27" s="252">
        <f>IF(P30=0,0,P32*1000/P30)</f>
        <v>0</v>
      </c>
      <c r="Q27" s="252">
        <f>IF(Q30=0,0,Q32*1000/Q30)</f>
        <v>0</v>
      </c>
      <c r="R27" s="252">
        <f>IF(R30=0,0,R32*1000/R30)</f>
        <v>0</v>
      </c>
      <c r="S27" s="252">
        <f>IF(S30=0,0,S32*1000/S30)</f>
        <v>0</v>
      </c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2">
        <f>IF(BD30=0,0,BD32*1000/BD30)</f>
        <v>0</v>
      </c>
      <c r="BE27" s="252">
        <f>IF(BE30=0,0,BE32*1000/BE30)</f>
        <v>0</v>
      </c>
      <c r="BF27" s="252">
        <f>IF(BF30=0,0,BF32*1000/BF30)</f>
        <v>0</v>
      </c>
      <c r="BG27" s="252">
        <f>IF(BG30=0,0,BG32*1000/BG30)</f>
        <v>0</v>
      </c>
      <c r="BH27" s="251"/>
      <c r="BI27" s="251"/>
      <c r="BJ27" s="251"/>
      <c r="BK27" s="251"/>
      <c r="BL27" s="251"/>
      <c r="BM27" s="251"/>
      <c r="BN27" s="251"/>
      <c r="BO27" s="251"/>
      <c r="BP27" s="251"/>
      <c r="BQ27" s="251"/>
      <c r="BR27" s="251"/>
      <c r="BS27" s="251"/>
      <c r="BT27" s="251"/>
      <c r="BU27" s="251"/>
      <c r="BV27" s="251"/>
      <c r="BW27" s="251"/>
      <c r="BX27" s="252">
        <f>IF(BX30=0,0,BX32*1000/BX30)</f>
        <v>0</v>
      </c>
      <c r="BY27" s="252">
        <f>IF(BY30=0,0,BY32*1000/BY30)</f>
        <v>0</v>
      </c>
      <c r="BZ27" s="252">
        <f>IF(BZ30=0,0,BZ32*1000/BZ30)</f>
        <v>0</v>
      </c>
      <c r="CA27" s="252">
        <f>IF(CA30=0,0,CA32*1000/CA30)</f>
        <v>0</v>
      </c>
      <c r="CB27" s="251"/>
      <c r="CC27" s="251"/>
      <c r="CD27" s="251"/>
      <c r="CE27" s="251"/>
      <c r="CF27" s="251"/>
      <c r="CG27" s="251"/>
      <c r="CH27" s="251"/>
      <c r="CI27" s="251"/>
      <c r="CJ27" s="251"/>
      <c r="CK27" s="251"/>
      <c r="CL27" s="251"/>
      <c r="CM27" s="251"/>
      <c r="CN27" s="251"/>
      <c r="CO27" s="251"/>
      <c r="CP27" s="251"/>
      <c r="CQ27" s="251"/>
      <c r="CR27" s="251"/>
      <c r="CS27" s="251"/>
      <c r="CT27" s="251"/>
      <c r="CU27" s="251"/>
      <c r="CV27" s="251"/>
      <c r="CW27" s="251"/>
      <c r="CX27" s="251"/>
      <c r="CY27" s="251"/>
      <c r="CZ27" s="251"/>
      <c r="DA27" s="251"/>
      <c r="DB27" s="251"/>
      <c r="DC27" s="251"/>
      <c r="DD27" s="252">
        <f>IF(DD30=0,0,DD32*1000/DD30)</f>
        <v>0</v>
      </c>
      <c r="DE27" s="252">
        <f>IF(DE30=0,0,DE32*1000/DE30)</f>
        <v>0</v>
      </c>
      <c r="DF27" s="252">
        <f>IF(DF30=0,0,DF32*1000/DF30)</f>
        <v>0</v>
      </c>
      <c r="DG27" s="252">
        <f>IF(DG30=0,0,DG32*1000/DG30)</f>
        <v>0</v>
      </c>
      <c r="DH27" s="251"/>
      <c r="DI27" s="251"/>
      <c r="DJ27" s="251"/>
      <c r="DK27" s="251"/>
      <c r="DL27" s="251"/>
      <c r="DM27" s="251"/>
      <c r="DN27" s="251"/>
      <c r="DO27" s="251"/>
      <c r="DP27" s="251"/>
      <c r="DQ27" s="251"/>
      <c r="DR27" s="251"/>
      <c r="DS27" s="251"/>
      <c r="DT27" s="251"/>
      <c r="DU27" s="251"/>
      <c r="DV27" s="251"/>
      <c r="DW27" s="251"/>
      <c r="DX27" s="251"/>
      <c r="DY27" s="251"/>
      <c r="DZ27" s="251"/>
      <c r="EA27" s="251"/>
      <c r="EB27" s="251"/>
      <c r="EC27" s="251"/>
      <c r="ED27" s="251"/>
      <c r="EE27" s="251"/>
      <c r="EF27" s="251"/>
      <c r="EG27" s="251"/>
      <c r="EH27" s="251"/>
      <c r="EI27" s="251"/>
      <c r="EJ27" s="251"/>
      <c r="EK27" s="251"/>
      <c r="EL27" s="251"/>
      <c r="EM27" s="251"/>
      <c r="EN27" s="251"/>
      <c r="EO27" s="251"/>
      <c r="EP27" s="251"/>
      <c r="EQ27" s="251"/>
      <c r="ER27" s="251"/>
      <c r="ES27" s="251"/>
      <c r="ET27" s="251"/>
      <c r="EU27" s="251"/>
      <c r="EV27" s="251"/>
      <c r="EW27" s="251"/>
      <c r="EX27" s="251"/>
      <c r="EY27" s="251"/>
      <c r="EZ27" s="251"/>
      <c r="FA27" s="251"/>
      <c r="FB27" s="251"/>
      <c r="FC27" s="251"/>
      <c r="FD27" s="251"/>
      <c r="FE27" s="251"/>
      <c r="FF27" s="251"/>
      <c r="FG27" s="251"/>
      <c r="FH27" s="251"/>
      <c r="FI27" s="251"/>
      <c r="FJ27" s="251"/>
      <c r="FK27" s="251"/>
      <c r="FL27" s="251"/>
      <c r="FM27" s="251"/>
      <c r="FN27" s="251"/>
      <c r="FO27" s="251"/>
      <c r="FP27" s="251"/>
      <c r="FQ27" s="251"/>
      <c r="FR27" s="251"/>
      <c r="FS27" s="251"/>
      <c r="FT27" s="251"/>
      <c r="FU27" s="251"/>
      <c r="FV27" s="251"/>
      <c r="FW27" s="251"/>
      <c r="FX27" s="251"/>
      <c r="FY27" s="251"/>
      <c r="FZ27" s="251"/>
      <c r="GA27" s="251"/>
      <c r="GB27" s="251"/>
      <c r="GC27" s="251"/>
      <c r="GD27" s="251"/>
      <c r="GE27" s="251"/>
      <c r="GF27" s="251"/>
      <c r="GG27" s="251"/>
      <c r="GH27" s="251"/>
      <c r="GI27" s="251"/>
      <c r="GJ27" s="251"/>
      <c r="GK27" s="251"/>
      <c r="GL27" s="251"/>
      <c r="GM27" s="251"/>
    </row>
    <row r="28" spans="1:195" s="110" customFormat="1" ht="12" customHeight="1">
      <c r="A28" s="143"/>
      <c r="B28" s="589"/>
      <c r="C28"/>
      <c r="D28"/>
      <c r="E28"/>
      <c r="F28" s="239" t="s">
        <v>332</v>
      </c>
      <c r="G28" s="587" t="s">
        <v>473</v>
      </c>
      <c r="H28" s="530"/>
      <c r="I28" s="530"/>
      <c r="J28" s="530"/>
      <c r="K28" s="142"/>
      <c r="L28" s="142"/>
      <c r="M28" s="142"/>
      <c r="N28" s="142" t="str">
        <f>F28 &amp; "::" &amp; L20</f>
        <v>2.1::</v>
      </c>
      <c r="O28" s="142"/>
      <c r="P28" s="252">
        <f>SUM(T28,X28,AB28)</f>
        <v>0</v>
      </c>
      <c r="Q28" s="252">
        <f>SUM(U28,Y28,AC28)</f>
        <v>0</v>
      </c>
      <c r="R28" s="252">
        <f>SUM(V28,Z28,AD28)</f>
        <v>0</v>
      </c>
      <c r="S28" s="252">
        <f>SUM(W28,AA28,AE28)</f>
        <v>0</v>
      </c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2">
        <f>SUM(BH28,BL28,BP28,BT28)</f>
        <v>0</v>
      </c>
      <c r="BE28" s="252">
        <f>SUM(BI28,BM28,BQ28,BU28)</f>
        <v>0</v>
      </c>
      <c r="BF28" s="252">
        <f>SUM(BJ28,BN28,BR28,BV28)</f>
        <v>0</v>
      </c>
      <c r="BG28" s="252">
        <f>SUM(BK28,BO28,BS28,BW28)</f>
        <v>0</v>
      </c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1"/>
      <c r="BV28" s="251"/>
      <c r="BW28" s="251"/>
      <c r="BX28" s="252">
        <f>SUM(CB28,CF28,CJ28,CN28,CR28,CV28)</f>
        <v>0</v>
      </c>
      <c r="BY28" s="252">
        <f>SUM(CC28,CG28,CK28,CO28,CS28,CW28)</f>
        <v>0</v>
      </c>
      <c r="BZ28" s="252">
        <f>SUM(CD28,CH28,CL28,CP28,CT28,CX28)</f>
        <v>0</v>
      </c>
      <c r="CA28" s="252">
        <f>SUM(CE28,CI28,CM28,CQ28,CU28,CY28)</f>
        <v>0</v>
      </c>
      <c r="CB28" s="251"/>
      <c r="CC28" s="251"/>
      <c r="CD28" s="251"/>
      <c r="CE28" s="251"/>
      <c r="CF28" s="251"/>
      <c r="CG28" s="251"/>
      <c r="CH28" s="251"/>
      <c r="CI28" s="251"/>
      <c r="CJ28" s="251"/>
      <c r="CK28" s="251"/>
      <c r="CL28" s="251"/>
      <c r="CM28" s="251"/>
      <c r="CN28" s="251"/>
      <c r="CO28" s="251"/>
      <c r="CP28" s="251"/>
      <c r="CQ28" s="251"/>
      <c r="CR28" s="251"/>
      <c r="CS28" s="251"/>
      <c r="CT28" s="251"/>
      <c r="CU28" s="251"/>
      <c r="CV28" s="251"/>
      <c r="CW28" s="251"/>
      <c r="CX28" s="251"/>
      <c r="CY28" s="251"/>
      <c r="CZ28" s="251"/>
      <c r="DA28" s="251"/>
      <c r="DB28" s="251"/>
      <c r="DC28" s="251"/>
      <c r="DD28" s="252">
        <f>SUM(DH28,DL28,DP28,DT28,DX28,EB28,EF28,EJ28,EN28)</f>
        <v>0</v>
      </c>
      <c r="DE28" s="252">
        <f>SUM(DI28,DM28,DQ28,DU28,DY28,EC28,EG28,EK28,EO28)</f>
        <v>0</v>
      </c>
      <c r="DF28" s="252">
        <f>SUM(DJ28,DN28,DR28,DV28,DZ28,ED28,EH28,EL28,EP28)</f>
        <v>0</v>
      </c>
      <c r="DG28" s="252">
        <f>SUM(DK28,DO28,DS28,DW28,EA28,EE28,EI28,EM28,EQ28)</f>
        <v>0</v>
      </c>
      <c r="DH28" s="251"/>
      <c r="DI28" s="251"/>
      <c r="DJ28" s="251"/>
      <c r="DK28" s="251"/>
      <c r="DL28" s="251"/>
      <c r="DM28" s="251"/>
      <c r="DN28" s="251"/>
      <c r="DO28" s="251"/>
      <c r="DP28" s="251"/>
      <c r="DQ28" s="251"/>
      <c r="DR28" s="251"/>
      <c r="DS28" s="251"/>
      <c r="DT28" s="251"/>
      <c r="DU28" s="251"/>
      <c r="DV28" s="251"/>
      <c r="DW28" s="251"/>
      <c r="DX28" s="251"/>
      <c r="DY28" s="251"/>
      <c r="DZ28" s="251"/>
      <c r="EA28" s="251"/>
      <c r="EB28" s="251"/>
      <c r="EC28" s="251"/>
      <c r="ED28" s="251"/>
      <c r="EE28" s="251"/>
      <c r="EF28" s="251"/>
      <c r="EG28" s="251"/>
      <c r="EH28" s="251"/>
      <c r="EI28" s="251"/>
      <c r="EJ28" s="251"/>
      <c r="EK28" s="251"/>
      <c r="EL28" s="251"/>
      <c r="EM28" s="251"/>
      <c r="EN28" s="251"/>
      <c r="EO28" s="251"/>
      <c r="EP28" s="251"/>
      <c r="EQ28" s="251"/>
      <c r="ER28" s="251"/>
      <c r="ES28" s="251"/>
      <c r="ET28" s="251"/>
      <c r="EU28" s="251"/>
      <c r="EV28" s="251"/>
      <c r="EW28" s="251"/>
      <c r="EX28" s="251"/>
      <c r="EY28" s="251"/>
      <c r="EZ28" s="251"/>
      <c r="FA28" s="251"/>
      <c r="FB28" s="251"/>
      <c r="FC28" s="251"/>
      <c r="FD28" s="251"/>
      <c r="FE28" s="251"/>
      <c r="FF28" s="251"/>
      <c r="FG28" s="251"/>
      <c r="FH28" s="251"/>
      <c r="FI28" s="251"/>
      <c r="FJ28" s="251"/>
      <c r="FK28" s="251"/>
      <c r="FL28" s="251"/>
      <c r="FM28" s="251"/>
      <c r="FN28" s="251"/>
      <c r="FO28" s="251"/>
      <c r="FP28" s="251"/>
      <c r="FQ28" s="251"/>
      <c r="FR28" s="251"/>
      <c r="FS28" s="251"/>
      <c r="FT28" s="251"/>
      <c r="FU28" s="251"/>
      <c r="FV28" s="251"/>
      <c r="FW28" s="251"/>
      <c r="FX28" s="251"/>
      <c r="FY28" s="251"/>
      <c r="FZ28" s="251"/>
      <c r="GA28" s="251"/>
      <c r="GB28" s="251"/>
      <c r="GC28" s="251"/>
      <c r="GD28" s="251"/>
      <c r="GE28" s="251"/>
      <c r="GF28" s="251"/>
      <c r="GG28" s="251"/>
      <c r="GH28" s="251"/>
      <c r="GI28" s="251"/>
      <c r="GJ28" s="251"/>
      <c r="GK28" s="251"/>
      <c r="GL28" s="251"/>
      <c r="GM28" s="251"/>
    </row>
    <row r="29" spans="1:195" s="110" customFormat="1" ht="12" customHeight="1">
      <c r="A29" s="143"/>
      <c r="B29" s="589"/>
      <c r="C29"/>
      <c r="D29"/>
      <c r="E29"/>
      <c r="F29" s="239" t="s">
        <v>333</v>
      </c>
      <c r="G29" s="587" t="s">
        <v>347</v>
      </c>
      <c r="H29" s="530"/>
      <c r="I29" s="530"/>
      <c r="J29" s="530"/>
      <c r="K29" s="142"/>
      <c r="L29" s="142"/>
      <c r="M29" s="142"/>
      <c r="N29" s="142" t="str">
        <f>F29 &amp; "::" &amp; L20</f>
        <v>2.2::</v>
      </c>
      <c r="O29" s="142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1"/>
      <c r="BG29" s="251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  <c r="BR29" s="251"/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  <c r="CC29" s="251"/>
      <c r="CD29" s="251"/>
      <c r="CE29" s="251"/>
      <c r="CF29" s="251"/>
      <c r="CG29" s="251"/>
      <c r="CH29" s="251"/>
      <c r="CI29" s="251"/>
      <c r="CJ29" s="251"/>
      <c r="CK29" s="251"/>
      <c r="CL29" s="251"/>
      <c r="CM29" s="251"/>
      <c r="CN29" s="251"/>
      <c r="CO29" s="251"/>
      <c r="CP29" s="251"/>
      <c r="CQ29" s="251"/>
      <c r="CR29" s="251"/>
      <c r="CS29" s="251"/>
      <c r="CT29" s="251"/>
      <c r="CU29" s="251"/>
      <c r="CV29" s="251"/>
      <c r="CW29" s="251"/>
      <c r="CX29" s="251"/>
      <c r="CY29" s="251"/>
      <c r="CZ29" s="251"/>
      <c r="DA29" s="251"/>
      <c r="DB29" s="251"/>
      <c r="DC29" s="251"/>
      <c r="DD29" s="251"/>
      <c r="DE29" s="251"/>
      <c r="DF29" s="251"/>
      <c r="DG29" s="251"/>
      <c r="DH29" s="251"/>
      <c r="DI29" s="251"/>
      <c r="DJ29" s="251"/>
      <c r="DK29" s="251"/>
      <c r="DL29" s="251"/>
      <c r="DM29" s="251"/>
      <c r="DN29" s="251"/>
      <c r="DO29" s="251"/>
      <c r="DP29" s="251"/>
      <c r="DQ29" s="251"/>
      <c r="DR29" s="251"/>
      <c r="DS29" s="251"/>
      <c r="DT29" s="251"/>
      <c r="DU29" s="251"/>
      <c r="DV29" s="251"/>
      <c r="DW29" s="251"/>
      <c r="DX29" s="251"/>
      <c r="DY29" s="251"/>
      <c r="DZ29" s="251"/>
      <c r="EA29" s="251"/>
      <c r="EB29" s="251"/>
      <c r="EC29" s="251"/>
      <c r="ED29" s="251"/>
      <c r="EE29" s="251"/>
      <c r="EF29" s="251"/>
      <c r="EG29" s="251"/>
      <c r="EH29" s="251"/>
      <c r="EI29" s="251"/>
      <c r="EJ29" s="251"/>
      <c r="EK29" s="251"/>
      <c r="EL29" s="251"/>
      <c r="EM29" s="251"/>
      <c r="EN29" s="251"/>
      <c r="EO29" s="251"/>
      <c r="EP29" s="251"/>
      <c r="EQ29" s="251"/>
      <c r="ER29" s="251"/>
      <c r="ES29" s="251"/>
      <c r="ET29" s="251"/>
      <c r="EU29" s="251"/>
      <c r="EV29" s="251"/>
      <c r="EW29" s="251"/>
      <c r="EX29" s="251"/>
      <c r="EY29" s="251"/>
      <c r="EZ29" s="251"/>
      <c r="FA29" s="251"/>
      <c r="FB29" s="251"/>
      <c r="FC29" s="251"/>
      <c r="FD29" s="251"/>
      <c r="FE29" s="251"/>
      <c r="FF29" s="251"/>
      <c r="FG29" s="251"/>
      <c r="FH29" s="251"/>
      <c r="FI29" s="251"/>
      <c r="FJ29" s="251"/>
      <c r="FK29" s="251"/>
      <c r="FL29" s="251"/>
      <c r="FM29" s="251"/>
      <c r="FN29" s="251"/>
      <c r="FO29" s="251"/>
      <c r="FP29" s="251"/>
      <c r="FQ29" s="251"/>
      <c r="FR29" s="251"/>
      <c r="FS29" s="251"/>
      <c r="FT29" s="251"/>
      <c r="FU29" s="251"/>
      <c r="FV29" s="251"/>
      <c r="FW29" s="251"/>
      <c r="FX29" s="251"/>
      <c r="FY29" s="251"/>
      <c r="FZ29" s="251"/>
      <c r="GA29" s="251"/>
      <c r="GB29" s="251"/>
      <c r="GC29" s="251"/>
      <c r="GD29" s="251"/>
      <c r="GE29" s="251"/>
      <c r="GF29" s="251"/>
      <c r="GG29" s="251"/>
      <c r="GH29" s="251"/>
      <c r="GI29" s="251"/>
      <c r="GJ29" s="251"/>
      <c r="GK29" s="251"/>
      <c r="GL29" s="251"/>
      <c r="GM29" s="251"/>
    </row>
    <row r="30" spans="1:195" s="110" customFormat="1" ht="12" customHeight="1">
      <c r="A30" s="143"/>
      <c r="B30" s="589"/>
      <c r="C30"/>
      <c r="D30"/>
      <c r="E30"/>
      <c r="F30" s="239" t="s">
        <v>335</v>
      </c>
      <c r="G30" s="587" t="s">
        <v>432</v>
      </c>
      <c r="H30" s="530"/>
      <c r="I30" s="530"/>
      <c r="J30" s="530"/>
      <c r="K30" s="142"/>
      <c r="L30" s="142"/>
      <c r="M30" s="142"/>
      <c r="N30" s="142" t="str">
        <f>F30 &amp; "::" &amp; L20</f>
        <v>2.3::</v>
      </c>
      <c r="O30" s="142"/>
      <c r="P30" s="252">
        <f t="shared" ref="P30:S32" si="0">SUM(T30,X30,AB30)</f>
        <v>0</v>
      </c>
      <c r="Q30" s="252">
        <f t="shared" si="0"/>
        <v>0</v>
      </c>
      <c r="R30" s="252">
        <f t="shared" si="0"/>
        <v>0</v>
      </c>
      <c r="S30" s="252">
        <f t="shared" si="0"/>
        <v>0</v>
      </c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  <c r="BD30" s="252">
        <f t="shared" ref="BD30:BF32" si="1">SUM(BH30,BL30,BP30,BT30)</f>
        <v>0</v>
      </c>
      <c r="BE30" s="252">
        <f t="shared" si="1"/>
        <v>0</v>
      </c>
      <c r="BF30" s="252">
        <f t="shared" si="1"/>
        <v>0</v>
      </c>
      <c r="BG30" s="252">
        <f>SUM(BK30,BO30,BS30,BW30)</f>
        <v>0</v>
      </c>
      <c r="BH30" s="251"/>
      <c r="BI30" s="251"/>
      <c r="BJ30" s="251"/>
      <c r="BK30" s="251"/>
      <c r="BL30" s="251"/>
      <c r="BM30" s="251"/>
      <c r="BN30" s="251"/>
      <c r="BO30" s="251"/>
      <c r="BP30" s="251"/>
      <c r="BQ30" s="251"/>
      <c r="BR30" s="251"/>
      <c r="BS30" s="251"/>
      <c r="BT30" s="251"/>
      <c r="BU30" s="251"/>
      <c r="BV30" s="251"/>
      <c r="BW30" s="251"/>
      <c r="BX30" s="252">
        <f t="shared" ref="BX30:CA32" si="2">SUM(CB30,CF30,CJ30,CN30,CR30,CV30)</f>
        <v>0</v>
      </c>
      <c r="BY30" s="252">
        <f t="shared" si="2"/>
        <v>0</v>
      </c>
      <c r="BZ30" s="252">
        <f t="shared" si="2"/>
        <v>0</v>
      </c>
      <c r="CA30" s="252">
        <f t="shared" si="2"/>
        <v>0</v>
      </c>
      <c r="CB30" s="251"/>
      <c r="CC30" s="251"/>
      <c r="CD30" s="251"/>
      <c r="CE30" s="251"/>
      <c r="CF30" s="251"/>
      <c r="CG30" s="251"/>
      <c r="CH30" s="251"/>
      <c r="CI30" s="251"/>
      <c r="CJ30" s="251"/>
      <c r="CK30" s="251"/>
      <c r="CL30" s="251"/>
      <c r="CM30" s="251"/>
      <c r="CN30" s="251"/>
      <c r="CO30" s="251"/>
      <c r="CP30" s="251"/>
      <c r="CQ30" s="251"/>
      <c r="CR30" s="251"/>
      <c r="CS30" s="251"/>
      <c r="CT30" s="251"/>
      <c r="CU30" s="251"/>
      <c r="CV30" s="251"/>
      <c r="CW30" s="251"/>
      <c r="CX30" s="251"/>
      <c r="CY30" s="251"/>
      <c r="CZ30" s="251"/>
      <c r="DA30" s="251"/>
      <c r="DB30" s="251"/>
      <c r="DC30" s="251"/>
      <c r="DD30" s="252">
        <f t="shared" ref="DD30:DG32" si="3">SUM(DH30,DL30,DP30,DT30,DX30,EB30,EF30,EJ30,EN30)</f>
        <v>0</v>
      </c>
      <c r="DE30" s="252">
        <f t="shared" si="3"/>
        <v>0</v>
      </c>
      <c r="DF30" s="252">
        <f t="shared" si="3"/>
        <v>0</v>
      </c>
      <c r="DG30" s="252">
        <f t="shared" si="3"/>
        <v>0</v>
      </c>
      <c r="DH30" s="251"/>
      <c r="DI30" s="251"/>
      <c r="DJ30" s="251"/>
      <c r="DK30" s="251"/>
      <c r="DL30" s="251"/>
      <c r="DM30" s="251"/>
      <c r="DN30" s="251"/>
      <c r="DO30" s="251"/>
      <c r="DP30" s="251"/>
      <c r="DQ30" s="251"/>
      <c r="DR30" s="251"/>
      <c r="DS30" s="251"/>
      <c r="DT30" s="251"/>
      <c r="DU30" s="251"/>
      <c r="DV30" s="251"/>
      <c r="DW30" s="251"/>
      <c r="DX30" s="251"/>
      <c r="DY30" s="251"/>
      <c r="DZ30" s="251"/>
      <c r="EA30" s="251"/>
      <c r="EB30" s="251"/>
      <c r="EC30" s="251"/>
      <c r="ED30" s="251"/>
      <c r="EE30" s="251"/>
      <c r="EF30" s="251"/>
      <c r="EG30" s="251"/>
      <c r="EH30" s="251"/>
      <c r="EI30" s="251"/>
      <c r="EJ30" s="251"/>
      <c r="EK30" s="251"/>
      <c r="EL30" s="251"/>
      <c r="EM30" s="251"/>
      <c r="EN30" s="251"/>
      <c r="EO30" s="251"/>
      <c r="EP30" s="251"/>
      <c r="EQ30" s="251"/>
      <c r="ER30" s="251"/>
      <c r="ES30" s="251"/>
      <c r="ET30" s="251"/>
      <c r="EU30" s="251"/>
      <c r="EV30" s="251"/>
      <c r="EW30" s="251"/>
      <c r="EX30" s="251"/>
      <c r="EY30" s="251"/>
      <c r="EZ30" s="251"/>
      <c r="FA30" s="251"/>
      <c r="FB30" s="251"/>
      <c r="FC30" s="251"/>
      <c r="FD30" s="251"/>
      <c r="FE30" s="251"/>
      <c r="FF30" s="251"/>
      <c r="FG30" s="251"/>
      <c r="FH30" s="251"/>
      <c r="FI30" s="251"/>
      <c r="FJ30" s="251"/>
      <c r="FK30" s="251"/>
      <c r="FL30" s="251"/>
      <c r="FM30" s="251"/>
      <c r="FN30" s="251"/>
      <c r="FO30" s="251"/>
      <c r="FP30" s="251"/>
      <c r="FQ30" s="251"/>
      <c r="FR30" s="251"/>
      <c r="FS30" s="251"/>
      <c r="FT30" s="251"/>
      <c r="FU30" s="251"/>
      <c r="FV30" s="251"/>
      <c r="FW30" s="251"/>
      <c r="FX30" s="251"/>
      <c r="FY30" s="251"/>
      <c r="FZ30" s="251"/>
      <c r="GA30" s="251"/>
      <c r="GB30" s="251"/>
      <c r="GC30" s="251"/>
      <c r="GD30" s="251"/>
      <c r="GE30" s="251"/>
      <c r="GF30" s="251"/>
      <c r="GG30" s="251"/>
      <c r="GH30" s="251"/>
      <c r="GI30" s="251"/>
      <c r="GJ30" s="251"/>
      <c r="GK30" s="251"/>
      <c r="GL30" s="251"/>
      <c r="GM30" s="251"/>
    </row>
    <row r="31" spans="1:195" s="110" customFormat="1" ht="12" customHeight="1">
      <c r="A31" s="143"/>
      <c r="B31" s="589"/>
      <c r="C31"/>
      <c r="D31"/>
      <c r="E31"/>
      <c r="F31" s="239" t="s">
        <v>103</v>
      </c>
      <c r="G31" s="592" t="s">
        <v>433</v>
      </c>
      <c r="H31" s="586"/>
      <c r="I31" s="586"/>
      <c r="J31" s="220" t="s">
        <v>69</v>
      </c>
      <c r="K31" s="142"/>
      <c r="L31" s="142"/>
      <c r="M31" s="142"/>
      <c r="N31" s="142" t="str">
        <f>F31 &amp; "::" &amp; L20</f>
        <v>3.1::</v>
      </c>
      <c r="O31" s="142"/>
      <c r="P31" s="252">
        <f t="shared" si="0"/>
        <v>0</v>
      </c>
      <c r="Q31" s="252">
        <f t="shared" si="0"/>
        <v>0</v>
      </c>
      <c r="R31" s="252">
        <f t="shared" si="0"/>
        <v>0</v>
      </c>
      <c r="S31" s="252">
        <f t="shared" si="0"/>
        <v>0</v>
      </c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251"/>
      <c r="BD31" s="252">
        <f t="shared" si="1"/>
        <v>0</v>
      </c>
      <c r="BE31" s="252">
        <f t="shared" si="1"/>
        <v>0</v>
      </c>
      <c r="BF31" s="252">
        <f t="shared" si="1"/>
        <v>0</v>
      </c>
      <c r="BG31" s="252">
        <f>SUM(BK31,BO31,BS31,BW31)</f>
        <v>0</v>
      </c>
      <c r="BH31" s="251"/>
      <c r="BI31" s="251"/>
      <c r="BJ31" s="251"/>
      <c r="BK31" s="251"/>
      <c r="BL31" s="251"/>
      <c r="BM31" s="251"/>
      <c r="BN31" s="251"/>
      <c r="BO31" s="251"/>
      <c r="BP31" s="251"/>
      <c r="BQ31" s="251"/>
      <c r="BR31" s="251"/>
      <c r="BS31" s="251"/>
      <c r="BT31" s="251"/>
      <c r="BU31" s="251"/>
      <c r="BV31" s="251"/>
      <c r="BW31" s="251"/>
      <c r="BX31" s="252">
        <f t="shared" si="2"/>
        <v>0</v>
      </c>
      <c r="BY31" s="252">
        <f t="shared" si="2"/>
        <v>0</v>
      </c>
      <c r="BZ31" s="252">
        <f t="shared" si="2"/>
        <v>0</v>
      </c>
      <c r="CA31" s="252">
        <f t="shared" si="2"/>
        <v>0</v>
      </c>
      <c r="CB31" s="251"/>
      <c r="CC31" s="251"/>
      <c r="CD31" s="251"/>
      <c r="CE31" s="251"/>
      <c r="CF31" s="251"/>
      <c r="CG31" s="251"/>
      <c r="CH31" s="251"/>
      <c r="CI31" s="251"/>
      <c r="CJ31" s="251"/>
      <c r="CK31" s="251"/>
      <c r="CL31" s="251"/>
      <c r="CM31" s="251"/>
      <c r="CN31" s="251"/>
      <c r="CO31" s="251"/>
      <c r="CP31" s="251"/>
      <c r="CQ31" s="251"/>
      <c r="CR31" s="251"/>
      <c r="CS31" s="251"/>
      <c r="CT31" s="251"/>
      <c r="CU31" s="251"/>
      <c r="CV31" s="251"/>
      <c r="CW31" s="251"/>
      <c r="CX31" s="251"/>
      <c r="CY31" s="251"/>
      <c r="CZ31" s="251"/>
      <c r="DA31" s="251"/>
      <c r="DB31" s="251"/>
      <c r="DC31" s="251"/>
      <c r="DD31" s="252">
        <f t="shared" si="3"/>
        <v>0</v>
      </c>
      <c r="DE31" s="252">
        <f t="shared" si="3"/>
        <v>0</v>
      </c>
      <c r="DF31" s="252">
        <f t="shared" si="3"/>
        <v>0</v>
      </c>
      <c r="DG31" s="252">
        <f t="shared" si="3"/>
        <v>0</v>
      </c>
      <c r="DH31" s="251"/>
      <c r="DI31" s="251"/>
      <c r="DJ31" s="251"/>
      <c r="DK31" s="251"/>
      <c r="DL31" s="251"/>
      <c r="DM31" s="251"/>
      <c r="DN31" s="251"/>
      <c r="DO31" s="251"/>
      <c r="DP31" s="251"/>
      <c r="DQ31" s="251"/>
      <c r="DR31" s="251"/>
      <c r="DS31" s="251"/>
      <c r="DT31" s="251"/>
      <c r="DU31" s="251"/>
      <c r="DV31" s="251"/>
      <c r="DW31" s="251"/>
      <c r="DX31" s="251"/>
      <c r="DY31" s="251"/>
      <c r="DZ31" s="251"/>
      <c r="EA31" s="251"/>
      <c r="EB31" s="251"/>
      <c r="EC31" s="251"/>
      <c r="ED31" s="251"/>
      <c r="EE31" s="251"/>
      <c r="EF31" s="251"/>
      <c r="EG31" s="251"/>
      <c r="EH31" s="251"/>
      <c r="EI31" s="251"/>
      <c r="EJ31" s="251"/>
      <c r="EK31" s="251"/>
      <c r="EL31" s="251"/>
      <c r="EM31" s="251"/>
      <c r="EN31" s="251"/>
      <c r="EO31" s="251"/>
      <c r="EP31" s="251"/>
      <c r="EQ31" s="251"/>
      <c r="ER31" s="251"/>
      <c r="ES31" s="251"/>
      <c r="ET31" s="251"/>
      <c r="EU31" s="251"/>
      <c r="EV31" s="251"/>
      <c r="EW31" s="251"/>
      <c r="EX31" s="251"/>
      <c r="EY31" s="251"/>
      <c r="EZ31" s="251"/>
      <c r="FA31" s="251"/>
      <c r="FB31" s="251"/>
      <c r="FC31" s="251"/>
      <c r="FD31" s="251"/>
      <c r="FE31" s="251"/>
      <c r="FF31" s="251"/>
      <c r="FG31" s="251"/>
      <c r="FH31" s="251"/>
      <c r="FI31" s="251"/>
      <c r="FJ31" s="251"/>
      <c r="FK31" s="251"/>
      <c r="FL31" s="251"/>
      <c r="FM31" s="251"/>
      <c r="FN31" s="251"/>
      <c r="FO31" s="251"/>
      <c r="FP31" s="251"/>
      <c r="FQ31" s="251"/>
      <c r="FR31" s="251"/>
      <c r="FS31" s="251"/>
      <c r="FT31" s="251"/>
      <c r="FU31" s="251"/>
      <c r="FV31" s="251"/>
      <c r="FW31" s="251"/>
      <c r="FX31" s="251"/>
      <c r="FY31" s="251"/>
      <c r="FZ31" s="251"/>
      <c r="GA31" s="251"/>
      <c r="GB31" s="251"/>
      <c r="GC31" s="251"/>
      <c r="GD31" s="251"/>
      <c r="GE31" s="251"/>
      <c r="GF31" s="251"/>
      <c r="GG31" s="251"/>
      <c r="GH31" s="251"/>
      <c r="GI31" s="251"/>
      <c r="GJ31" s="251"/>
      <c r="GK31" s="251"/>
      <c r="GL31" s="251"/>
      <c r="GM31" s="251"/>
    </row>
    <row r="32" spans="1:195" s="110" customFormat="1" ht="12" customHeight="1">
      <c r="A32" s="143"/>
      <c r="B32" s="589"/>
      <c r="C32"/>
      <c r="D32"/>
      <c r="E32"/>
      <c r="F32" s="239" t="s">
        <v>104</v>
      </c>
      <c r="G32" s="592"/>
      <c r="H32" s="586"/>
      <c r="I32" s="586"/>
      <c r="J32" s="220" t="s">
        <v>70</v>
      </c>
      <c r="K32" s="142"/>
      <c r="L32" s="142"/>
      <c r="M32" s="142"/>
      <c r="N32" s="142" t="str">
        <f>F32 &amp; "::" &amp; L20</f>
        <v>3.2::</v>
      </c>
      <c r="O32" s="142"/>
      <c r="P32" s="252">
        <f t="shared" si="0"/>
        <v>0</v>
      </c>
      <c r="Q32" s="252">
        <f t="shared" si="0"/>
        <v>0</v>
      </c>
      <c r="R32" s="252">
        <f t="shared" si="0"/>
        <v>0</v>
      </c>
      <c r="S32" s="252">
        <f t="shared" si="0"/>
        <v>0</v>
      </c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2">
        <f t="shared" si="1"/>
        <v>0</v>
      </c>
      <c r="BE32" s="252">
        <f t="shared" si="1"/>
        <v>0</v>
      </c>
      <c r="BF32" s="252">
        <f t="shared" si="1"/>
        <v>0</v>
      </c>
      <c r="BG32" s="252">
        <f>SUM(BK32,BO32,BS32,BW32)</f>
        <v>0</v>
      </c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S32" s="251"/>
      <c r="BT32" s="251"/>
      <c r="BU32" s="251"/>
      <c r="BV32" s="251"/>
      <c r="BW32" s="251"/>
      <c r="BX32" s="252">
        <f t="shared" si="2"/>
        <v>0</v>
      </c>
      <c r="BY32" s="252">
        <f t="shared" si="2"/>
        <v>0</v>
      </c>
      <c r="BZ32" s="252">
        <f t="shared" si="2"/>
        <v>0</v>
      </c>
      <c r="CA32" s="252">
        <f t="shared" si="2"/>
        <v>0</v>
      </c>
      <c r="CB32" s="251"/>
      <c r="CC32" s="251"/>
      <c r="CD32" s="251"/>
      <c r="CE32" s="251"/>
      <c r="CF32" s="251"/>
      <c r="CG32" s="251"/>
      <c r="CH32" s="251"/>
      <c r="CI32" s="251"/>
      <c r="CJ32" s="251"/>
      <c r="CK32" s="251"/>
      <c r="CL32" s="251"/>
      <c r="CM32" s="251"/>
      <c r="CN32" s="251"/>
      <c r="CO32" s="251"/>
      <c r="CP32" s="251"/>
      <c r="CQ32" s="251"/>
      <c r="CR32" s="251"/>
      <c r="CS32" s="251"/>
      <c r="CT32" s="251"/>
      <c r="CU32" s="251"/>
      <c r="CV32" s="251"/>
      <c r="CW32" s="251"/>
      <c r="CX32" s="251"/>
      <c r="CY32" s="251"/>
      <c r="CZ32" s="251"/>
      <c r="DA32" s="251"/>
      <c r="DB32" s="251"/>
      <c r="DC32" s="251"/>
      <c r="DD32" s="252">
        <f t="shared" si="3"/>
        <v>0</v>
      </c>
      <c r="DE32" s="252">
        <f t="shared" si="3"/>
        <v>0</v>
      </c>
      <c r="DF32" s="252">
        <f t="shared" si="3"/>
        <v>0</v>
      </c>
      <c r="DG32" s="252">
        <f t="shared" si="3"/>
        <v>0</v>
      </c>
      <c r="DH32" s="251"/>
      <c r="DI32" s="251"/>
      <c r="DJ32" s="251"/>
      <c r="DK32" s="251"/>
      <c r="DL32" s="251"/>
      <c r="DM32" s="251"/>
      <c r="DN32" s="251"/>
      <c r="DO32" s="251"/>
      <c r="DP32" s="251"/>
      <c r="DQ32" s="251"/>
      <c r="DR32" s="251"/>
      <c r="DS32" s="251"/>
      <c r="DT32" s="251"/>
      <c r="DU32" s="251"/>
      <c r="DV32" s="251"/>
      <c r="DW32" s="251"/>
      <c r="DX32" s="251"/>
      <c r="DY32" s="251"/>
      <c r="DZ32" s="251"/>
      <c r="EA32" s="251"/>
      <c r="EB32" s="251"/>
      <c r="EC32" s="251"/>
      <c r="ED32" s="251"/>
      <c r="EE32" s="251"/>
      <c r="EF32" s="251"/>
      <c r="EG32" s="251"/>
      <c r="EH32" s="251"/>
      <c r="EI32" s="251"/>
      <c r="EJ32" s="251"/>
      <c r="EK32" s="251"/>
      <c r="EL32" s="251"/>
      <c r="EM32" s="251"/>
      <c r="EN32" s="251"/>
      <c r="EO32" s="251"/>
      <c r="EP32" s="251"/>
      <c r="EQ32" s="251"/>
      <c r="ER32" s="251"/>
      <c r="ES32" s="251"/>
      <c r="ET32" s="251"/>
      <c r="EU32" s="251"/>
      <c r="EV32" s="251"/>
      <c r="EW32" s="251"/>
      <c r="EX32" s="251"/>
      <c r="EY32" s="251"/>
      <c r="EZ32" s="251"/>
      <c r="FA32" s="251"/>
      <c r="FB32" s="251"/>
      <c r="FC32" s="251"/>
      <c r="FD32" s="251"/>
      <c r="FE32" s="251"/>
      <c r="FF32" s="251"/>
      <c r="FG32" s="251"/>
      <c r="FH32" s="251"/>
      <c r="FI32" s="251"/>
      <c r="FJ32" s="251"/>
      <c r="FK32" s="251"/>
      <c r="FL32" s="251"/>
      <c r="FM32" s="251"/>
      <c r="FN32" s="251"/>
      <c r="FO32" s="251"/>
      <c r="FP32" s="251"/>
      <c r="FQ32" s="251"/>
      <c r="FR32" s="251"/>
      <c r="FS32" s="251"/>
      <c r="FT32" s="251"/>
      <c r="FU32" s="251"/>
      <c r="FV32" s="251"/>
      <c r="FW32" s="251"/>
      <c r="FX32" s="251"/>
      <c r="FY32" s="251"/>
      <c r="FZ32" s="251"/>
      <c r="GA32" s="251"/>
      <c r="GB32" s="251"/>
      <c r="GC32" s="251"/>
      <c r="GD32" s="251"/>
      <c r="GE32" s="251"/>
      <c r="GF32" s="251"/>
      <c r="GG32" s="251"/>
      <c r="GH32" s="251"/>
      <c r="GI32" s="251"/>
      <c r="GJ32" s="251"/>
      <c r="GK32" s="251"/>
      <c r="GL32" s="251"/>
      <c r="GM32" s="251"/>
    </row>
    <row r="33" spans="1:195" s="110" customFormat="1" ht="12" customHeight="1">
      <c r="A33" s="143"/>
      <c r="B33" s="589"/>
      <c r="C33"/>
      <c r="D33"/>
      <c r="E33"/>
      <c r="F33" s="239" t="s">
        <v>105</v>
      </c>
      <c r="G33" s="587" t="s">
        <v>434</v>
      </c>
      <c r="H33" s="533"/>
      <c r="I33" s="531" t="s">
        <v>452</v>
      </c>
      <c r="J33" s="220" t="s">
        <v>69</v>
      </c>
      <c r="K33" s="142"/>
      <c r="L33" s="142"/>
      <c r="M33" s="142"/>
      <c r="N33" s="142" t="str">
        <f>F33 &amp; "::" &amp; L20</f>
        <v>4.1.1::</v>
      </c>
      <c r="O33" s="142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1"/>
      <c r="CC33" s="251"/>
      <c r="CD33" s="251"/>
      <c r="CE33" s="251"/>
      <c r="CF33" s="251"/>
      <c r="CG33" s="251"/>
      <c r="CH33" s="251"/>
      <c r="CI33" s="251"/>
      <c r="CJ33" s="251"/>
      <c r="CK33" s="251"/>
      <c r="CL33" s="251"/>
      <c r="CM33" s="251"/>
      <c r="CN33" s="251"/>
      <c r="CO33" s="251"/>
      <c r="CP33" s="251"/>
      <c r="CQ33" s="251"/>
      <c r="CR33" s="251"/>
      <c r="CS33" s="251"/>
      <c r="CT33" s="251"/>
      <c r="CU33" s="251"/>
      <c r="CV33" s="251"/>
      <c r="CW33" s="251"/>
      <c r="CX33" s="251"/>
      <c r="CY33" s="251"/>
      <c r="CZ33" s="251"/>
      <c r="DA33" s="251"/>
      <c r="DB33" s="251"/>
      <c r="DC33" s="251"/>
      <c r="DD33" s="251"/>
      <c r="DE33" s="251"/>
      <c r="DF33" s="251"/>
      <c r="DG33" s="251"/>
      <c r="DH33" s="251"/>
      <c r="DI33" s="251"/>
      <c r="DJ33" s="251"/>
      <c r="DK33" s="251"/>
      <c r="DL33" s="251"/>
      <c r="DM33" s="251"/>
      <c r="DN33" s="251"/>
      <c r="DO33" s="251"/>
      <c r="DP33" s="251"/>
      <c r="DQ33" s="251"/>
      <c r="DR33" s="251"/>
      <c r="DS33" s="251"/>
      <c r="DT33" s="251"/>
      <c r="DU33" s="251"/>
      <c r="DV33" s="251"/>
      <c r="DW33" s="251"/>
      <c r="DX33" s="251"/>
      <c r="DY33" s="251"/>
      <c r="DZ33" s="251"/>
      <c r="EA33" s="251"/>
      <c r="EB33" s="251"/>
      <c r="EC33" s="251"/>
      <c r="ED33" s="251"/>
      <c r="EE33" s="251"/>
      <c r="EF33" s="251"/>
      <c r="EG33" s="251"/>
      <c r="EH33" s="251"/>
      <c r="EI33" s="251"/>
      <c r="EJ33" s="251"/>
      <c r="EK33" s="251"/>
      <c r="EL33" s="251"/>
      <c r="EM33" s="251"/>
      <c r="EN33" s="251"/>
      <c r="EO33" s="251"/>
      <c r="EP33" s="251"/>
      <c r="EQ33" s="251"/>
      <c r="ER33" s="251"/>
      <c r="ES33" s="251"/>
      <c r="ET33" s="251"/>
      <c r="EU33" s="251"/>
      <c r="EV33" s="251"/>
      <c r="EW33" s="251"/>
      <c r="EX33" s="251"/>
      <c r="EY33" s="251"/>
      <c r="EZ33" s="251"/>
      <c r="FA33" s="251"/>
      <c r="FB33" s="251"/>
      <c r="FC33" s="251"/>
      <c r="FD33" s="251"/>
      <c r="FE33" s="251"/>
      <c r="FF33" s="251"/>
      <c r="FG33" s="251"/>
      <c r="FH33" s="251"/>
      <c r="FI33" s="251"/>
      <c r="FJ33" s="251"/>
      <c r="FK33" s="251"/>
      <c r="FL33" s="251"/>
      <c r="FM33" s="251"/>
      <c r="FN33" s="251"/>
      <c r="FO33" s="251"/>
      <c r="FP33" s="251"/>
      <c r="FQ33" s="251"/>
      <c r="FR33" s="251"/>
      <c r="FS33" s="251"/>
      <c r="FT33" s="251"/>
      <c r="FU33" s="251"/>
      <c r="FV33" s="251"/>
      <c r="FW33" s="251"/>
      <c r="FX33" s="251"/>
      <c r="FY33" s="251"/>
      <c r="FZ33" s="251"/>
      <c r="GA33" s="251"/>
      <c r="GB33" s="251"/>
      <c r="GC33" s="251"/>
      <c r="GD33" s="251"/>
      <c r="GE33" s="251"/>
      <c r="GF33" s="251"/>
      <c r="GG33" s="251"/>
      <c r="GH33" s="251"/>
      <c r="GI33" s="251"/>
      <c r="GJ33" s="251"/>
      <c r="GK33" s="251"/>
      <c r="GL33" s="251"/>
      <c r="GM33" s="251"/>
    </row>
    <row r="34" spans="1:195" s="110" customFormat="1" ht="12" customHeight="1">
      <c r="A34" s="143"/>
      <c r="B34" s="589"/>
      <c r="C34"/>
      <c r="D34"/>
      <c r="E34"/>
      <c r="F34" s="239" t="s">
        <v>284</v>
      </c>
      <c r="G34" s="593"/>
      <c r="H34" s="533"/>
      <c r="I34" s="533"/>
      <c r="J34" s="220" t="s">
        <v>70</v>
      </c>
      <c r="K34" s="142"/>
      <c r="L34" s="142"/>
      <c r="M34" s="142"/>
      <c r="N34" s="142" t="str">
        <f>F34 &amp; "::" &amp; L20</f>
        <v>4.1.2::</v>
      </c>
      <c r="O34" s="142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1"/>
      <c r="CC34" s="251"/>
      <c r="CD34" s="251"/>
      <c r="CE34" s="251"/>
      <c r="CF34" s="251"/>
      <c r="CG34" s="251"/>
      <c r="CH34" s="251"/>
      <c r="CI34" s="251"/>
      <c r="CJ34" s="251"/>
      <c r="CK34" s="251"/>
      <c r="CL34" s="251"/>
      <c r="CM34" s="251"/>
      <c r="CN34" s="251"/>
      <c r="CO34" s="251"/>
      <c r="CP34" s="251"/>
      <c r="CQ34" s="251"/>
      <c r="CR34" s="251"/>
      <c r="CS34" s="251"/>
      <c r="CT34" s="251"/>
      <c r="CU34" s="251"/>
      <c r="CV34" s="251"/>
      <c r="CW34" s="251"/>
      <c r="CX34" s="251"/>
      <c r="CY34" s="251"/>
      <c r="CZ34" s="251"/>
      <c r="DA34" s="251"/>
      <c r="DB34" s="251"/>
      <c r="DC34" s="251"/>
      <c r="DD34" s="251"/>
      <c r="DE34" s="251"/>
      <c r="DF34" s="251"/>
      <c r="DG34" s="251"/>
      <c r="DH34" s="251"/>
      <c r="DI34" s="251"/>
      <c r="DJ34" s="251"/>
      <c r="DK34" s="251"/>
      <c r="DL34" s="251"/>
      <c r="DM34" s="251"/>
      <c r="DN34" s="251"/>
      <c r="DO34" s="251"/>
      <c r="DP34" s="251"/>
      <c r="DQ34" s="251"/>
      <c r="DR34" s="251"/>
      <c r="DS34" s="251"/>
      <c r="DT34" s="251"/>
      <c r="DU34" s="251"/>
      <c r="DV34" s="251"/>
      <c r="DW34" s="251"/>
      <c r="DX34" s="251"/>
      <c r="DY34" s="251"/>
      <c r="DZ34" s="251"/>
      <c r="EA34" s="251"/>
      <c r="EB34" s="251"/>
      <c r="EC34" s="251"/>
      <c r="ED34" s="251"/>
      <c r="EE34" s="251"/>
      <c r="EF34" s="251"/>
      <c r="EG34" s="251"/>
      <c r="EH34" s="251"/>
      <c r="EI34" s="251"/>
      <c r="EJ34" s="251"/>
      <c r="EK34" s="251"/>
      <c r="EL34" s="251"/>
      <c r="EM34" s="251"/>
      <c r="EN34" s="251"/>
      <c r="EO34" s="251"/>
      <c r="EP34" s="251"/>
      <c r="EQ34" s="251"/>
      <c r="ER34" s="251"/>
      <c r="ES34" s="251"/>
      <c r="ET34" s="251"/>
      <c r="EU34" s="251"/>
      <c r="EV34" s="251"/>
      <c r="EW34" s="251"/>
      <c r="EX34" s="251"/>
      <c r="EY34" s="251"/>
      <c r="EZ34" s="251"/>
      <c r="FA34" s="251"/>
      <c r="FB34" s="251"/>
      <c r="FC34" s="251"/>
      <c r="FD34" s="251"/>
      <c r="FE34" s="251"/>
      <c r="FF34" s="251"/>
      <c r="FG34" s="251"/>
      <c r="FH34" s="251"/>
      <c r="FI34" s="251"/>
      <c r="FJ34" s="251"/>
      <c r="FK34" s="251"/>
      <c r="FL34" s="251"/>
      <c r="FM34" s="251"/>
      <c r="FN34" s="251"/>
      <c r="FO34" s="251"/>
      <c r="FP34" s="251"/>
      <c r="FQ34" s="251"/>
      <c r="FR34" s="251"/>
      <c r="FS34" s="251"/>
      <c r="FT34" s="251"/>
      <c r="FU34" s="251"/>
      <c r="FV34" s="251"/>
      <c r="FW34" s="251"/>
      <c r="FX34" s="251"/>
      <c r="FY34" s="251"/>
      <c r="FZ34" s="251"/>
      <c r="GA34" s="251"/>
      <c r="GB34" s="251"/>
      <c r="GC34" s="251"/>
      <c r="GD34" s="251"/>
      <c r="GE34" s="251"/>
      <c r="GF34" s="251"/>
      <c r="GG34" s="251"/>
      <c r="GH34" s="251"/>
      <c r="GI34" s="251"/>
      <c r="GJ34" s="251"/>
      <c r="GK34" s="251"/>
      <c r="GL34" s="251"/>
      <c r="GM34" s="251"/>
    </row>
    <row r="35" spans="1:195" s="110" customFormat="1" ht="12" customHeight="1">
      <c r="A35" s="143"/>
      <c r="B35" s="589"/>
      <c r="C35"/>
      <c r="D35"/>
      <c r="E35"/>
      <c r="F35" s="239" t="s">
        <v>106</v>
      </c>
      <c r="G35" s="593"/>
      <c r="H35" s="533"/>
      <c r="I35" s="531" t="s">
        <v>321</v>
      </c>
      <c r="J35" s="533"/>
      <c r="K35" s="142"/>
      <c r="L35" s="142"/>
      <c r="M35" s="142"/>
      <c r="N35" s="142" t="str">
        <f>F35 &amp; "::" &amp; L20</f>
        <v>4.2::</v>
      </c>
      <c r="O35" s="142"/>
      <c r="P35" s="252">
        <f>SUM(T35,X35,AB35)</f>
        <v>0</v>
      </c>
      <c r="Q35" s="252">
        <f>SUM(U35,Y35,AC35)</f>
        <v>0</v>
      </c>
      <c r="R35" s="252">
        <f>SUM(V35,Z35,AD35)</f>
        <v>0</v>
      </c>
      <c r="S35" s="252">
        <f>SUM(W35,AA35,AE35)</f>
        <v>0</v>
      </c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1"/>
      <c r="CC35" s="251"/>
      <c r="CD35" s="251"/>
      <c r="CE35" s="251"/>
      <c r="CF35" s="251"/>
      <c r="CG35" s="251"/>
      <c r="CH35" s="251"/>
      <c r="CI35" s="251"/>
      <c r="CJ35" s="251"/>
      <c r="CK35" s="251"/>
      <c r="CL35" s="251"/>
      <c r="CM35" s="251"/>
      <c r="CN35" s="251"/>
      <c r="CO35" s="251"/>
      <c r="CP35" s="251"/>
      <c r="CQ35" s="251"/>
      <c r="CR35" s="251"/>
      <c r="CS35" s="251"/>
      <c r="CT35" s="251"/>
      <c r="CU35" s="251"/>
      <c r="CV35" s="251"/>
      <c r="CW35" s="251"/>
      <c r="CX35" s="251"/>
      <c r="CY35" s="251"/>
      <c r="CZ35" s="251"/>
      <c r="DA35" s="251"/>
      <c r="DB35" s="251"/>
      <c r="DC35" s="251"/>
      <c r="DD35" s="251"/>
      <c r="DE35" s="251"/>
      <c r="DF35" s="251"/>
      <c r="DG35" s="251"/>
      <c r="DH35" s="251"/>
      <c r="DI35" s="251"/>
      <c r="DJ35" s="251"/>
      <c r="DK35" s="251"/>
      <c r="DL35" s="251"/>
      <c r="DM35" s="251"/>
      <c r="DN35" s="251"/>
      <c r="DO35" s="251"/>
      <c r="DP35" s="251"/>
      <c r="DQ35" s="251"/>
      <c r="DR35" s="251"/>
      <c r="DS35" s="251"/>
      <c r="DT35" s="251"/>
      <c r="DU35" s="251"/>
      <c r="DV35" s="251"/>
      <c r="DW35" s="251"/>
      <c r="DX35" s="251"/>
      <c r="DY35" s="251"/>
      <c r="DZ35" s="251"/>
      <c r="EA35" s="251"/>
      <c r="EB35" s="251"/>
      <c r="EC35" s="251"/>
      <c r="ED35" s="251"/>
      <c r="EE35" s="251"/>
      <c r="EF35" s="251"/>
      <c r="EG35" s="251"/>
      <c r="EH35" s="251"/>
      <c r="EI35" s="251"/>
      <c r="EJ35" s="251"/>
      <c r="EK35" s="251"/>
      <c r="EL35" s="251"/>
      <c r="EM35" s="251"/>
      <c r="EN35" s="251"/>
      <c r="EO35" s="251"/>
      <c r="EP35" s="251"/>
      <c r="EQ35" s="251"/>
      <c r="ER35" s="251"/>
      <c r="ES35" s="251"/>
      <c r="ET35" s="251"/>
      <c r="EU35" s="251"/>
      <c r="EV35" s="251"/>
      <c r="EW35" s="251"/>
      <c r="EX35" s="251"/>
      <c r="EY35" s="251"/>
      <c r="EZ35" s="251"/>
      <c r="FA35" s="251"/>
      <c r="FB35" s="251"/>
      <c r="FC35" s="251"/>
      <c r="FD35" s="251"/>
      <c r="FE35" s="251"/>
      <c r="FF35" s="251"/>
      <c r="FG35" s="251"/>
      <c r="FH35" s="251"/>
      <c r="FI35" s="251"/>
      <c r="FJ35" s="251"/>
      <c r="FK35" s="251"/>
      <c r="FL35" s="251"/>
      <c r="FM35" s="251"/>
      <c r="FN35" s="251"/>
      <c r="FO35" s="251"/>
      <c r="FP35" s="251"/>
      <c r="FQ35" s="251"/>
      <c r="FR35" s="251"/>
      <c r="FS35" s="251"/>
      <c r="FT35" s="251"/>
      <c r="FU35" s="251"/>
      <c r="FV35" s="251"/>
      <c r="FW35" s="251"/>
      <c r="FX35" s="251"/>
      <c r="FY35" s="251"/>
      <c r="FZ35" s="251"/>
      <c r="GA35" s="251"/>
      <c r="GB35" s="251"/>
      <c r="GC35" s="251"/>
      <c r="GD35" s="251"/>
      <c r="GE35" s="251"/>
      <c r="GF35" s="251"/>
      <c r="GG35" s="251"/>
      <c r="GH35" s="251"/>
      <c r="GI35" s="251"/>
      <c r="GJ35" s="251"/>
      <c r="GK35" s="251"/>
      <c r="GL35" s="251"/>
      <c r="GM35" s="251"/>
    </row>
    <row r="36" spans="1:195" s="110" customFormat="1" ht="12" customHeight="1">
      <c r="A36" s="143"/>
      <c r="B36" s="589"/>
      <c r="C36"/>
      <c r="D36"/>
      <c r="E36"/>
      <c r="F36" s="239" t="s">
        <v>178</v>
      </c>
      <c r="G36" s="587" t="s">
        <v>435</v>
      </c>
      <c r="H36" s="530" t="s">
        <v>436</v>
      </c>
      <c r="I36" s="586" t="s">
        <v>437</v>
      </c>
      <c r="J36" s="220" t="s">
        <v>69</v>
      </c>
      <c r="K36" s="142"/>
      <c r="L36" s="142"/>
      <c r="M36" s="142"/>
      <c r="N36" s="142" t="str">
        <f>F36 &amp; "::" &amp; L20</f>
        <v>5.1.1::</v>
      </c>
      <c r="O36" s="142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2">
        <f>IF(BD38=0,0,BD39*1000/BD38)</f>
        <v>0</v>
      </c>
      <c r="BE36" s="252">
        <f>IF(BE38=0,0,BE39*1000/BE38)</f>
        <v>0</v>
      </c>
      <c r="BF36" s="252">
        <f>IF(BF38=0,0,BF39*1000/BF38)</f>
        <v>0</v>
      </c>
      <c r="BG36" s="252">
        <f>IF(BG38=0,0,BG39*1000/BG38)</f>
        <v>0</v>
      </c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2">
        <f>IF(BX38=0,0,BX39*1000/BX38)</f>
        <v>0</v>
      </c>
      <c r="BY36" s="252">
        <f>IF(BY38=0,0,BY39*1000/BY38)</f>
        <v>0</v>
      </c>
      <c r="BZ36" s="252">
        <f>IF(BZ38=0,0,BZ39*1000/BZ38)</f>
        <v>0</v>
      </c>
      <c r="CA36" s="252">
        <f>IF(CA38=0,0,CA39*1000/CA38)</f>
        <v>0</v>
      </c>
      <c r="CB36" s="251"/>
      <c r="CC36" s="251"/>
      <c r="CD36" s="251"/>
      <c r="CE36" s="251"/>
      <c r="CF36" s="251"/>
      <c r="CG36" s="251"/>
      <c r="CH36" s="251"/>
      <c r="CI36" s="251"/>
      <c r="CJ36" s="251"/>
      <c r="CK36" s="251"/>
      <c r="CL36" s="251"/>
      <c r="CM36" s="251"/>
      <c r="CN36" s="251"/>
      <c r="CO36" s="251"/>
      <c r="CP36" s="251"/>
      <c r="CQ36" s="251"/>
      <c r="CR36" s="251"/>
      <c r="CS36" s="251"/>
      <c r="CT36" s="251"/>
      <c r="CU36" s="251"/>
      <c r="CV36" s="251"/>
      <c r="CW36" s="251"/>
      <c r="CX36" s="251"/>
      <c r="CY36" s="251"/>
      <c r="CZ36" s="251"/>
      <c r="DA36" s="251"/>
      <c r="DB36" s="251"/>
      <c r="DC36" s="251"/>
      <c r="DD36" s="252">
        <f>IF(DD38=0,0,DD39*1000/DD38)</f>
        <v>0</v>
      </c>
      <c r="DE36" s="252">
        <f>IF(DE38=0,0,DE39*1000/DE38)</f>
        <v>0</v>
      </c>
      <c r="DF36" s="252">
        <f>IF(DF38=0,0,DF39*1000/DF38)</f>
        <v>0</v>
      </c>
      <c r="DG36" s="252">
        <f>IF(DG38=0,0,DG39*1000/DG38)</f>
        <v>0</v>
      </c>
      <c r="DH36" s="251"/>
      <c r="DI36" s="251"/>
      <c r="DJ36" s="251"/>
      <c r="DK36" s="251"/>
      <c r="DL36" s="251"/>
      <c r="DM36" s="251"/>
      <c r="DN36" s="251"/>
      <c r="DO36" s="251"/>
      <c r="DP36" s="251"/>
      <c r="DQ36" s="251"/>
      <c r="DR36" s="251"/>
      <c r="DS36" s="251"/>
      <c r="DT36" s="251"/>
      <c r="DU36" s="251"/>
      <c r="DV36" s="251"/>
      <c r="DW36" s="251"/>
      <c r="DX36" s="251"/>
      <c r="DY36" s="251"/>
      <c r="DZ36" s="251"/>
      <c r="EA36" s="251"/>
      <c r="EB36" s="251"/>
      <c r="EC36" s="251"/>
      <c r="ED36" s="251"/>
      <c r="EE36" s="251"/>
      <c r="EF36" s="251"/>
      <c r="EG36" s="251"/>
      <c r="EH36" s="251"/>
      <c r="EI36" s="251"/>
      <c r="EJ36" s="251"/>
      <c r="EK36" s="251"/>
      <c r="EL36" s="251"/>
      <c r="EM36" s="251"/>
      <c r="EN36" s="251"/>
      <c r="EO36" s="251"/>
      <c r="EP36" s="251"/>
      <c r="EQ36" s="251"/>
      <c r="ER36" s="251"/>
      <c r="ES36" s="251"/>
      <c r="ET36" s="251"/>
      <c r="EU36" s="251"/>
      <c r="EV36" s="251"/>
      <c r="EW36" s="251"/>
      <c r="EX36" s="251"/>
      <c r="EY36" s="251"/>
      <c r="EZ36" s="251"/>
      <c r="FA36" s="251"/>
      <c r="FB36" s="251"/>
      <c r="FC36" s="251"/>
      <c r="FD36" s="251"/>
      <c r="FE36" s="251"/>
      <c r="FF36" s="251"/>
      <c r="FG36" s="251"/>
      <c r="FH36" s="251"/>
      <c r="FI36" s="251"/>
      <c r="FJ36" s="251"/>
      <c r="FK36" s="251"/>
      <c r="FL36" s="251"/>
      <c r="FM36" s="251"/>
      <c r="FN36" s="251"/>
      <c r="FO36" s="251"/>
      <c r="FP36" s="251"/>
      <c r="FQ36" s="251"/>
      <c r="FR36" s="251"/>
      <c r="FS36" s="251"/>
      <c r="FT36" s="251"/>
      <c r="FU36" s="251"/>
      <c r="FV36" s="251"/>
      <c r="FW36" s="251"/>
      <c r="FX36" s="251"/>
      <c r="FY36" s="251"/>
      <c r="FZ36" s="251"/>
      <c r="GA36" s="251"/>
      <c r="GB36" s="251"/>
      <c r="GC36" s="251"/>
      <c r="GD36" s="251"/>
      <c r="GE36" s="251"/>
      <c r="GF36" s="251"/>
      <c r="GG36" s="251"/>
      <c r="GH36" s="251"/>
      <c r="GI36" s="251"/>
      <c r="GJ36" s="251"/>
      <c r="GK36" s="251"/>
      <c r="GL36" s="251"/>
      <c r="GM36" s="251"/>
    </row>
    <row r="37" spans="1:195" s="110" customFormat="1" ht="12" customHeight="1">
      <c r="A37" s="143"/>
      <c r="B37" s="589"/>
      <c r="C37"/>
      <c r="D37"/>
      <c r="E37"/>
      <c r="F37" s="239" t="s">
        <v>179</v>
      </c>
      <c r="G37" s="593"/>
      <c r="H37" s="533"/>
      <c r="I37" s="586"/>
      <c r="J37" s="220" t="s">
        <v>70</v>
      </c>
      <c r="K37" s="142"/>
      <c r="L37" s="142"/>
      <c r="M37" s="142"/>
      <c r="N37" s="142" t="str">
        <f>F37 &amp; "::" &amp; L20</f>
        <v>5.1.2::</v>
      </c>
      <c r="O37" s="142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2">
        <f>IF(BD38=0,0,BD40*1000/BD38)</f>
        <v>0</v>
      </c>
      <c r="BE37" s="252">
        <f>IF(BE38=0,0,BE40*1000/BE38)</f>
        <v>0</v>
      </c>
      <c r="BF37" s="252">
        <f>IF(BF38=0,0,BF40*1000/BF38)</f>
        <v>0</v>
      </c>
      <c r="BG37" s="252">
        <f>IF(BG38=0,0,BG40*1000/BG38)</f>
        <v>0</v>
      </c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2">
        <f>IF(BX38=0,0,BX40*1000/BX38)</f>
        <v>0</v>
      </c>
      <c r="BY37" s="252">
        <f>IF(BY38=0,0,BY40*1000/BY38)</f>
        <v>0</v>
      </c>
      <c r="BZ37" s="252">
        <f>IF(BZ38=0,0,BZ40*1000/BZ38)</f>
        <v>0</v>
      </c>
      <c r="CA37" s="252">
        <f>IF(CA38=0,0,CA40*1000/CA38)</f>
        <v>0</v>
      </c>
      <c r="CB37" s="251"/>
      <c r="CC37" s="251"/>
      <c r="CD37" s="251"/>
      <c r="CE37" s="251"/>
      <c r="CF37" s="251"/>
      <c r="CG37" s="251"/>
      <c r="CH37" s="251"/>
      <c r="CI37" s="251"/>
      <c r="CJ37" s="251"/>
      <c r="CK37" s="251"/>
      <c r="CL37" s="251"/>
      <c r="CM37" s="251"/>
      <c r="CN37" s="251"/>
      <c r="CO37" s="251"/>
      <c r="CP37" s="251"/>
      <c r="CQ37" s="251"/>
      <c r="CR37" s="251"/>
      <c r="CS37" s="251"/>
      <c r="CT37" s="251"/>
      <c r="CU37" s="251"/>
      <c r="CV37" s="251"/>
      <c r="CW37" s="251"/>
      <c r="CX37" s="251"/>
      <c r="CY37" s="251"/>
      <c r="CZ37" s="251"/>
      <c r="DA37" s="251"/>
      <c r="DB37" s="251"/>
      <c r="DC37" s="251"/>
      <c r="DD37" s="252">
        <f>IF(DD38=0,0,DD40*1000/DD38)</f>
        <v>0</v>
      </c>
      <c r="DE37" s="252">
        <f>IF(DE38=0,0,DE40*1000/DE38)</f>
        <v>0</v>
      </c>
      <c r="DF37" s="252">
        <f>IF(DF38=0,0,DF40*1000/DF38)</f>
        <v>0</v>
      </c>
      <c r="DG37" s="252">
        <f>IF(DG38=0,0,DG40*1000/DG38)</f>
        <v>0</v>
      </c>
      <c r="DH37" s="251"/>
      <c r="DI37" s="251"/>
      <c r="DJ37" s="251"/>
      <c r="DK37" s="251"/>
      <c r="DL37" s="251"/>
      <c r="DM37" s="251"/>
      <c r="DN37" s="251"/>
      <c r="DO37" s="251"/>
      <c r="DP37" s="251"/>
      <c r="DQ37" s="251"/>
      <c r="DR37" s="251"/>
      <c r="DS37" s="251"/>
      <c r="DT37" s="251"/>
      <c r="DU37" s="251"/>
      <c r="DV37" s="251"/>
      <c r="DW37" s="251"/>
      <c r="DX37" s="251"/>
      <c r="DY37" s="251"/>
      <c r="DZ37" s="251"/>
      <c r="EA37" s="251"/>
      <c r="EB37" s="251"/>
      <c r="EC37" s="251"/>
      <c r="ED37" s="251"/>
      <c r="EE37" s="251"/>
      <c r="EF37" s="251"/>
      <c r="EG37" s="251"/>
      <c r="EH37" s="251"/>
      <c r="EI37" s="251"/>
      <c r="EJ37" s="251"/>
      <c r="EK37" s="251"/>
      <c r="EL37" s="251"/>
      <c r="EM37" s="251"/>
      <c r="EN37" s="251"/>
      <c r="EO37" s="251"/>
      <c r="EP37" s="251"/>
      <c r="EQ37" s="251"/>
      <c r="ER37" s="251"/>
      <c r="ES37" s="251"/>
      <c r="ET37" s="251"/>
      <c r="EU37" s="251"/>
      <c r="EV37" s="251"/>
      <c r="EW37" s="251"/>
      <c r="EX37" s="251"/>
      <c r="EY37" s="251"/>
      <c r="EZ37" s="251"/>
      <c r="FA37" s="251"/>
      <c r="FB37" s="251"/>
      <c r="FC37" s="251"/>
      <c r="FD37" s="251"/>
      <c r="FE37" s="251"/>
      <c r="FF37" s="251"/>
      <c r="FG37" s="251"/>
      <c r="FH37" s="251"/>
      <c r="FI37" s="251"/>
      <c r="FJ37" s="251"/>
      <c r="FK37" s="251"/>
      <c r="FL37" s="251"/>
      <c r="FM37" s="251"/>
      <c r="FN37" s="251"/>
      <c r="FO37" s="251"/>
      <c r="FP37" s="251"/>
      <c r="FQ37" s="251"/>
      <c r="FR37" s="251"/>
      <c r="FS37" s="251"/>
      <c r="FT37" s="251"/>
      <c r="FU37" s="251"/>
      <c r="FV37" s="251"/>
      <c r="FW37" s="251"/>
      <c r="FX37" s="251"/>
      <c r="FY37" s="251"/>
      <c r="FZ37" s="251"/>
      <c r="GA37" s="251"/>
      <c r="GB37" s="251"/>
      <c r="GC37" s="251"/>
      <c r="GD37" s="251"/>
      <c r="GE37" s="251"/>
      <c r="GF37" s="251"/>
      <c r="GG37" s="251"/>
      <c r="GH37" s="251"/>
      <c r="GI37" s="251"/>
      <c r="GJ37" s="251"/>
      <c r="GK37" s="251"/>
      <c r="GL37" s="251"/>
      <c r="GM37" s="251"/>
    </row>
    <row r="38" spans="1:195" s="110" customFormat="1" ht="12" customHeight="1">
      <c r="A38" s="143"/>
      <c r="B38" s="589"/>
      <c r="C38"/>
      <c r="D38"/>
      <c r="E38"/>
      <c r="F38" s="239" t="s">
        <v>107</v>
      </c>
      <c r="G38" s="593"/>
      <c r="H38" s="533"/>
      <c r="I38" s="531" t="s">
        <v>474</v>
      </c>
      <c r="J38" s="531"/>
      <c r="K38" s="142"/>
      <c r="L38" s="142"/>
      <c r="M38" s="142"/>
      <c r="N38" s="142" t="str">
        <f>F38 &amp; "::" &amp; L20</f>
        <v>5.2::</v>
      </c>
      <c r="O38" s="142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2">
        <f t="shared" ref="BD38:BF40" si="4">SUM(BH38,BL38,BP38,BT38)</f>
        <v>0</v>
      </c>
      <c r="BE38" s="252">
        <f t="shared" si="4"/>
        <v>0</v>
      </c>
      <c r="BF38" s="252">
        <f t="shared" si="4"/>
        <v>0</v>
      </c>
      <c r="BG38" s="252">
        <f>SUM(BK38,BO38,BS38,BW38)</f>
        <v>0</v>
      </c>
      <c r="BH38" s="251"/>
      <c r="BI38" s="251"/>
      <c r="BJ38" s="251"/>
      <c r="BK38" s="251"/>
      <c r="BL38" s="251"/>
      <c r="BM38" s="251"/>
      <c r="BN38" s="251"/>
      <c r="BO38" s="251"/>
      <c r="BP38" s="251"/>
      <c r="BQ38" s="251"/>
      <c r="BR38" s="251"/>
      <c r="BS38" s="251"/>
      <c r="BT38" s="251"/>
      <c r="BU38" s="251"/>
      <c r="BV38" s="251"/>
      <c r="BW38" s="251"/>
      <c r="BX38" s="252">
        <f t="shared" ref="BX38:CA40" si="5">SUM(CB38,CF38,CJ38,CN38,CR38,CV38)</f>
        <v>0</v>
      </c>
      <c r="BY38" s="252">
        <f t="shared" si="5"/>
        <v>0</v>
      </c>
      <c r="BZ38" s="252">
        <f t="shared" si="5"/>
        <v>0</v>
      </c>
      <c r="CA38" s="252">
        <f t="shared" si="5"/>
        <v>0</v>
      </c>
      <c r="CB38" s="251"/>
      <c r="CC38" s="251"/>
      <c r="CD38" s="251"/>
      <c r="CE38" s="251"/>
      <c r="CF38" s="251"/>
      <c r="CG38" s="251"/>
      <c r="CH38" s="251"/>
      <c r="CI38" s="251"/>
      <c r="CJ38" s="251"/>
      <c r="CK38" s="251"/>
      <c r="CL38" s="251"/>
      <c r="CM38" s="251"/>
      <c r="CN38" s="251"/>
      <c r="CO38" s="251"/>
      <c r="CP38" s="251"/>
      <c r="CQ38" s="251"/>
      <c r="CR38" s="251"/>
      <c r="CS38" s="251"/>
      <c r="CT38" s="251"/>
      <c r="CU38" s="251"/>
      <c r="CV38" s="251"/>
      <c r="CW38" s="251"/>
      <c r="CX38" s="251"/>
      <c r="CY38" s="251"/>
      <c r="CZ38" s="251"/>
      <c r="DA38" s="251"/>
      <c r="DB38" s="251"/>
      <c r="DC38" s="251"/>
      <c r="DD38" s="252">
        <f t="shared" ref="DD38:DG40" si="6">SUM(DH38,DL38,DP38,DT38,DX38,EB38,EF38,EJ38,EN38)</f>
        <v>0</v>
      </c>
      <c r="DE38" s="252">
        <f t="shared" si="6"/>
        <v>0</v>
      </c>
      <c r="DF38" s="252">
        <f t="shared" si="6"/>
        <v>0</v>
      </c>
      <c r="DG38" s="252">
        <f t="shared" si="6"/>
        <v>0</v>
      </c>
      <c r="DH38" s="251"/>
      <c r="DI38" s="251"/>
      <c r="DJ38" s="251"/>
      <c r="DK38" s="251"/>
      <c r="DL38" s="251"/>
      <c r="DM38" s="251"/>
      <c r="DN38" s="251"/>
      <c r="DO38" s="251"/>
      <c r="DP38" s="251"/>
      <c r="DQ38" s="251"/>
      <c r="DR38" s="251"/>
      <c r="DS38" s="251"/>
      <c r="DT38" s="251"/>
      <c r="DU38" s="251"/>
      <c r="DV38" s="251"/>
      <c r="DW38" s="251"/>
      <c r="DX38" s="251"/>
      <c r="DY38" s="251"/>
      <c r="DZ38" s="251"/>
      <c r="EA38" s="251"/>
      <c r="EB38" s="251"/>
      <c r="EC38" s="251"/>
      <c r="ED38" s="251"/>
      <c r="EE38" s="251"/>
      <c r="EF38" s="251"/>
      <c r="EG38" s="251"/>
      <c r="EH38" s="251"/>
      <c r="EI38" s="251"/>
      <c r="EJ38" s="251"/>
      <c r="EK38" s="251"/>
      <c r="EL38" s="251"/>
      <c r="EM38" s="251"/>
      <c r="EN38" s="251"/>
      <c r="EO38" s="251"/>
      <c r="EP38" s="251"/>
      <c r="EQ38" s="251"/>
      <c r="ER38" s="251"/>
      <c r="ES38" s="251"/>
      <c r="ET38" s="251"/>
      <c r="EU38" s="251"/>
      <c r="EV38" s="251"/>
      <c r="EW38" s="251"/>
      <c r="EX38" s="251"/>
      <c r="EY38" s="251"/>
      <c r="EZ38" s="251"/>
      <c r="FA38" s="251"/>
      <c r="FB38" s="251"/>
      <c r="FC38" s="251"/>
      <c r="FD38" s="251"/>
      <c r="FE38" s="251"/>
      <c r="FF38" s="251"/>
      <c r="FG38" s="251"/>
      <c r="FH38" s="251"/>
      <c r="FI38" s="251"/>
      <c r="FJ38" s="251"/>
      <c r="FK38" s="251"/>
      <c r="FL38" s="251"/>
      <c r="FM38" s="251"/>
      <c r="FN38" s="251"/>
      <c r="FO38" s="251"/>
      <c r="FP38" s="251"/>
      <c r="FQ38" s="251"/>
      <c r="FR38" s="251"/>
      <c r="FS38" s="251"/>
      <c r="FT38" s="251"/>
      <c r="FU38" s="251"/>
      <c r="FV38" s="251"/>
      <c r="FW38" s="251"/>
      <c r="FX38" s="251"/>
      <c r="FY38" s="251"/>
      <c r="FZ38" s="251"/>
      <c r="GA38" s="251"/>
      <c r="GB38" s="251"/>
      <c r="GC38" s="251"/>
      <c r="GD38" s="251"/>
      <c r="GE38" s="251"/>
      <c r="GF38" s="251"/>
      <c r="GG38" s="251"/>
      <c r="GH38" s="251"/>
      <c r="GI38" s="251"/>
      <c r="GJ38" s="251"/>
      <c r="GK38" s="251"/>
      <c r="GL38" s="251"/>
      <c r="GM38" s="251"/>
    </row>
    <row r="39" spans="1:195" s="110" customFormat="1" ht="12" customHeight="1">
      <c r="A39" s="143"/>
      <c r="B39" s="589"/>
      <c r="C39"/>
      <c r="D39"/>
      <c r="E39"/>
      <c r="F39" s="239" t="s">
        <v>285</v>
      </c>
      <c r="G39" s="593"/>
      <c r="H39" s="533"/>
      <c r="I39" s="531" t="s">
        <v>438</v>
      </c>
      <c r="J39" s="220" t="s">
        <v>69</v>
      </c>
      <c r="K39" s="142"/>
      <c r="L39" s="142"/>
      <c r="M39" s="142"/>
      <c r="N39" s="142" t="str">
        <f>F39 &amp; "::" &amp; L20</f>
        <v>5.3.1::</v>
      </c>
      <c r="O39" s="142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2">
        <f t="shared" si="4"/>
        <v>0</v>
      </c>
      <c r="BE39" s="252">
        <f t="shared" si="4"/>
        <v>0</v>
      </c>
      <c r="BF39" s="252">
        <f t="shared" si="4"/>
        <v>0</v>
      </c>
      <c r="BG39" s="252">
        <f>SUM(BK39,BO39,BS39,BW39)</f>
        <v>0</v>
      </c>
      <c r="BH39" s="251"/>
      <c r="BI39" s="251"/>
      <c r="BJ39" s="251"/>
      <c r="BK39" s="251"/>
      <c r="BL39" s="251"/>
      <c r="BM39" s="251"/>
      <c r="BN39" s="251"/>
      <c r="BO39" s="251"/>
      <c r="BP39" s="251"/>
      <c r="BQ39" s="251"/>
      <c r="BR39" s="251"/>
      <c r="BS39" s="251"/>
      <c r="BT39" s="251"/>
      <c r="BU39" s="251"/>
      <c r="BV39" s="251"/>
      <c r="BW39" s="251"/>
      <c r="BX39" s="252">
        <f t="shared" si="5"/>
        <v>0</v>
      </c>
      <c r="BY39" s="252">
        <f t="shared" si="5"/>
        <v>0</v>
      </c>
      <c r="BZ39" s="252">
        <f t="shared" si="5"/>
        <v>0</v>
      </c>
      <c r="CA39" s="252">
        <f t="shared" si="5"/>
        <v>0</v>
      </c>
      <c r="CB39" s="251"/>
      <c r="CC39" s="251"/>
      <c r="CD39" s="251"/>
      <c r="CE39" s="251"/>
      <c r="CF39" s="251"/>
      <c r="CG39" s="251"/>
      <c r="CH39" s="251"/>
      <c r="CI39" s="251"/>
      <c r="CJ39" s="251"/>
      <c r="CK39" s="251"/>
      <c r="CL39" s="251"/>
      <c r="CM39" s="251"/>
      <c r="CN39" s="251"/>
      <c r="CO39" s="251"/>
      <c r="CP39" s="251"/>
      <c r="CQ39" s="251"/>
      <c r="CR39" s="251"/>
      <c r="CS39" s="251"/>
      <c r="CT39" s="251"/>
      <c r="CU39" s="251"/>
      <c r="CV39" s="251"/>
      <c r="CW39" s="251"/>
      <c r="CX39" s="251"/>
      <c r="CY39" s="251"/>
      <c r="CZ39" s="251"/>
      <c r="DA39" s="251"/>
      <c r="DB39" s="251"/>
      <c r="DC39" s="251"/>
      <c r="DD39" s="252">
        <f t="shared" si="6"/>
        <v>0</v>
      </c>
      <c r="DE39" s="252">
        <f t="shared" si="6"/>
        <v>0</v>
      </c>
      <c r="DF39" s="252">
        <f t="shared" si="6"/>
        <v>0</v>
      </c>
      <c r="DG39" s="252">
        <f t="shared" si="6"/>
        <v>0</v>
      </c>
      <c r="DH39" s="251"/>
      <c r="DI39" s="251"/>
      <c r="DJ39" s="251"/>
      <c r="DK39" s="251"/>
      <c r="DL39" s="251"/>
      <c r="DM39" s="251"/>
      <c r="DN39" s="251"/>
      <c r="DO39" s="251"/>
      <c r="DP39" s="251"/>
      <c r="DQ39" s="251"/>
      <c r="DR39" s="251"/>
      <c r="DS39" s="251"/>
      <c r="DT39" s="251"/>
      <c r="DU39" s="251"/>
      <c r="DV39" s="251"/>
      <c r="DW39" s="251"/>
      <c r="DX39" s="251"/>
      <c r="DY39" s="251"/>
      <c r="DZ39" s="251"/>
      <c r="EA39" s="251"/>
      <c r="EB39" s="251"/>
      <c r="EC39" s="251"/>
      <c r="ED39" s="251"/>
      <c r="EE39" s="251"/>
      <c r="EF39" s="251"/>
      <c r="EG39" s="251"/>
      <c r="EH39" s="251"/>
      <c r="EI39" s="251"/>
      <c r="EJ39" s="251"/>
      <c r="EK39" s="251"/>
      <c r="EL39" s="251"/>
      <c r="EM39" s="251"/>
      <c r="EN39" s="251"/>
      <c r="EO39" s="251"/>
      <c r="EP39" s="251"/>
      <c r="EQ39" s="251"/>
      <c r="ER39" s="251"/>
      <c r="ES39" s="251"/>
      <c r="ET39" s="251"/>
      <c r="EU39" s="251"/>
      <c r="EV39" s="251"/>
      <c r="EW39" s="251"/>
      <c r="EX39" s="251"/>
      <c r="EY39" s="251"/>
      <c r="EZ39" s="251"/>
      <c r="FA39" s="251"/>
      <c r="FB39" s="251"/>
      <c r="FC39" s="251"/>
      <c r="FD39" s="251"/>
      <c r="FE39" s="251"/>
      <c r="FF39" s="251"/>
      <c r="FG39" s="251"/>
      <c r="FH39" s="251"/>
      <c r="FI39" s="251"/>
      <c r="FJ39" s="251"/>
      <c r="FK39" s="251"/>
      <c r="FL39" s="251"/>
      <c r="FM39" s="251"/>
      <c r="FN39" s="251"/>
      <c r="FO39" s="251"/>
      <c r="FP39" s="251"/>
      <c r="FQ39" s="251"/>
      <c r="FR39" s="251"/>
      <c r="FS39" s="251"/>
      <c r="FT39" s="251"/>
      <c r="FU39" s="251"/>
      <c r="FV39" s="251"/>
      <c r="FW39" s="251"/>
      <c r="FX39" s="251"/>
      <c r="FY39" s="251"/>
      <c r="FZ39" s="251"/>
      <c r="GA39" s="251"/>
      <c r="GB39" s="251"/>
      <c r="GC39" s="251"/>
      <c r="GD39" s="251"/>
      <c r="GE39" s="251"/>
      <c r="GF39" s="251"/>
      <c r="GG39" s="251"/>
      <c r="GH39" s="251"/>
      <c r="GI39" s="251"/>
      <c r="GJ39" s="251"/>
      <c r="GK39" s="251"/>
      <c r="GL39" s="251"/>
      <c r="GM39" s="251"/>
    </row>
    <row r="40" spans="1:195" s="110" customFormat="1" ht="12" customHeight="1">
      <c r="A40" s="143"/>
      <c r="B40" s="589"/>
      <c r="C40"/>
      <c r="D40"/>
      <c r="E40"/>
      <c r="F40" s="239" t="s">
        <v>286</v>
      </c>
      <c r="G40" s="593"/>
      <c r="H40" s="533"/>
      <c r="I40" s="531"/>
      <c r="J40" s="220" t="s">
        <v>70</v>
      </c>
      <c r="K40" s="142"/>
      <c r="L40" s="142"/>
      <c r="M40" s="142"/>
      <c r="N40" s="142" t="str">
        <f>F40 &amp; "::" &amp; L20</f>
        <v>5.3.2::</v>
      </c>
      <c r="O40" s="142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2">
        <f t="shared" si="4"/>
        <v>0</v>
      </c>
      <c r="BE40" s="252">
        <f t="shared" si="4"/>
        <v>0</v>
      </c>
      <c r="BF40" s="252">
        <f t="shared" si="4"/>
        <v>0</v>
      </c>
      <c r="BG40" s="252">
        <f>SUM(BK40,BO40,BS40,BW40)</f>
        <v>0</v>
      </c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2">
        <f t="shared" si="5"/>
        <v>0</v>
      </c>
      <c r="BY40" s="252">
        <f t="shared" si="5"/>
        <v>0</v>
      </c>
      <c r="BZ40" s="252">
        <f t="shared" si="5"/>
        <v>0</v>
      </c>
      <c r="CA40" s="252">
        <f t="shared" si="5"/>
        <v>0</v>
      </c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2">
        <f t="shared" si="6"/>
        <v>0</v>
      </c>
      <c r="DE40" s="252">
        <f t="shared" si="6"/>
        <v>0</v>
      </c>
      <c r="DF40" s="252">
        <f t="shared" si="6"/>
        <v>0</v>
      </c>
      <c r="DG40" s="252">
        <f t="shared" si="6"/>
        <v>0</v>
      </c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  <c r="FF40" s="251"/>
      <c r="FG40" s="251"/>
      <c r="FH40" s="251"/>
      <c r="FI40" s="251"/>
      <c r="FJ40" s="251"/>
      <c r="FK40" s="251"/>
      <c r="FL40" s="251"/>
      <c r="FM40" s="251"/>
      <c r="FN40" s="251"/>
      <c r="FO40" s="251"/>
      <c r="FP40" s="251"/>
      <c r="FQ40" s="251"/>
      <c r="FR40" s="251"/>
      <c r="FS40" s="251"/>
      <c r="FT40" s="251"/>
      <c r="FU40" s="251"/>
      <c r="FV40" s="251"/>
      <c r="FW40" s="251"/>
      <c r="FX40" s="251"/>
      <c r="FY40" s="251"/>
      <c r="FZ40" s="251"/>
      <c r="GA40" s="251"/>
      <c r="GB40" s="251"/>
      <c r="GC40" s="251"/>
      <c r="GD40" s="251"/>
      <c r="GE40" s="251"/>
      <c r="GF40" s="251"/>
      <c r="GG40" s="251"/>
      <c r="GH40" s="251"/>
      <c r="GI40" s="251"/>
      <c r="GJ40" s="251"/>
      <c r="GK40" s="251"/>
      <c r="GL40" s="251"/>
      <c r="GM40" s="251"/>
    </row>
    <row r="41" spans="1:195" s="110" customFormat="1" ht="12" customHeight="1">
      <c r="A41" s="143"/>
      <c r="B41" s="589"/>
      <c r="C41"/>
      <c r="D41"/>
      <c r="E41"/>
      <c r="F41" s="239" t="s">
        <v>291</v>
      </c>
      <c r="G41" s="593"/>
      <c r="H41" s="530" t="s">
        <v>439</v>
      </c>
      <c r="I41" s="586" t="s">
        <v>437</v>
      </c>
      <c r="J41" s="220" t="s">
        <v>69</v>
      </c>
      <c r="K41" s="142"/>
      <c r="L41" s="142"/>
      <c r="M41" s="142"/>
      <c r="N41" s="142" t="str">
        <f>F41 &amp; "::" &amp; L20</f>
        <v>6.1.1::</v>
      </c>
      <c r="O41" s="142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2">
        <f>IF(BD43=0,0,BD44*1000/BD43)</f>
        <v>0</v>
      </c>
      <c r="BE41" s="252">
        <f>IF(BE43=0,0,BE44*1000/BE43)</f>
        <v>0</v>
      </c>
      <c r="BF41" s="252">
        <f>IF(BF43=0,0,BF44*1000/BF43)</f>
        <v>0</v>
      </c>
      <c r="BG41" s="252">
        <f>IF(BG43=0,0,BG44*1000/BG43)</f>
        <v>0</v>
      </c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2">
        <f>IF(BX43=0,0,BX44*1000/BX43)</f>
        <v>0</v>
      </c>
      <c r="BY41" s="252">
        <f>IF(BY43=0,0,BY44*1000/BY43)</f>
        <v>0</v>
      </c>
      <c r="BZ41" s="252">
        <f>IF(BZ43=0,0,BZ44*1000/BZ43)</f>
        <v>0</v>
      </c>
      <c r="CA41" s="252">
        <f>IF(CA43=0,0,CA44*1000/CA43)</f>
        <v>0</v>
      </c>
      <c r="CB41" s="251"/>
      <c r="CC41" s="251"/>
      <c r="CD41" s="251"/>
      <c r="CE41" s="251"/>
      <c r="CF41" s="251"/>
      <c r="CG41" s="251"/>
      <c r="CH41" s="251"/>
      <c r="CI41" s="251"/>
      <c r="CJ41" s="251"/>
      <c r="CK41" s="251"/>
      <c r="CL41" s="251"/>
      <c r="CM41" s="251"/>
      <c r="CN41" s="251"/>
      <c r="CO41" s="251"/>
      <c r="CP41" s="251"/>
      <c r="CQ41" s="251"/>
      <c r="CR41" s="251"/>
      <c r="CS41" s="251"/>
      <c r="CT41" s="251"/>
      <c r="CU41" s="251"/>
      <c r="CV41" s="251"/>
      <c r="CW41" s="251"/>
      <c r="CX41" s="251"/>
      <c r="CY41" s="251"/>
      <c r="CZ41" s="251"/>
      <c r="DA41" s="251"/>
      <c r="DB41" s="251"/>
      <c r="DC41" s="251"/>
      <c r="DD41" s="252">
        <f>IF(DD43=0,0,DD44*1000/DD43)</f>
        <v>0</v>
      </c>
      <c r="DE41" s="252">
        <f>IF(DE43=0,0,DE44*1000/DE43)</f>
        <v>0</v>
      </c>
      <c r="DF41" s="252">
        <f>IF(DF43=0,0,DF44*1000/DF43)</f>
        <v>0</v>
      </c>
      <c r="DG41" s="252">
        <f>IF(DG43=0,0,DG44*1000/DG43)</f>
        <v>0</v>
      </c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51"/>
      <c r="DY41" s="251"/>
      <c r="DZ41" s="251"/>
      <c r="EA41" s="251"/>
      <c r="EB41" s="251"/>
      <c r="EC41" s="251"/>
      <c r="ED41" s="251"/>
      <c r="EE41" s="251"/>
      <c r="EF41" s="251"/>
      <c r="EG41" s="251"/>
      <c r="EH41" s="251"/>
      <c r="EI41" s="251"/>
      <c r="EJ41" s="251"/>
      <c r="EK41" s="251"/>
      <c r="EL41" s="251"/>
      <c r="EM41" s="251"/>
      <c r="EN41" s="251"/>
      <c r="EO41" s="251"/>
      <c r="EP41" s="251"/>
      <c r="EQ41" s="251"/>
      <c r="ER41" s="251"/>
      <c r="ES41" s="251"/>
      <c r="ET41" s="251"/>
      <c r="EU41" s="251"/>
      <c r="EV41" s="251"/>
      <c r="EW41" s="251"/>
      <c r="EX41" s="251"/>
      <c r="EY41" s="251"/>
      <c r="EZ41" s="251"/>
      <c r="FA41" s="251"/>
      <c r="FB41" s="251"/>
      <c r="FC41" s="251"/>
      <c r="FD41" s="251"/>
      <c r="FE41" s="251"/>
      <c r="FF41" s="251"/>
      <c r="FG41" s="251"/>
      <c r="FH41" s="251"/>
      <c r="FI41" s="251"/>
      <c r="FJ41" s="251"/>
      <c r="FK41" s="251"/>
      <c r="FL41" s="251"/>
      <c r="FM41" s="251"/>
      <c r="FN41" s="251"/>
      <c r="FO41" s="251"/>
      <c r="FP41" s="251"/>
      <c r="FQ41" s="251"/>
      <c r="FR41" s="251"/>
      <c r="FS41" s="251"/>
      <c r="FT41" s="251"/>
      <c r="FU41" s="251"/>
      <c r="FV41" s="251"/>
      <c r="FW41" s="251"/>
      <c r="FX41" s="251"/>
      <c r="FY41" s="251"/>
      <c r="FZ41" s="251"/>
      <c r="GA41" s="251"/>
      <c r="GB41" s="251"/>
      <c r="GC41" s="251"/>
      <c r="GD41" s="251"/>
      <c r="GE41" s="251"/>
      <c r="GF41" s="251"/>
      <c r="GG41" s="251"/>
      <c r="GH41" s="251"/>
      <c r="GI41" s="251"/>
      <c r="GJ41" s="251"/>
      <c r="GK41" s="251"/>
      <c r="GL41" s="251"/>
      <c r="GM41" s="251"/>
    </row>
    <row r="42" spans="1:195" s="110" customFormat="1" ht="12" customHeight="1">
      <c r="A42" s="143"/>
      <c r="B42" s="589"/>
      <c r="C42"/>
      <c r="D42"/>
      <c r="E42"/>
      <c r="F42" s="239" t="s">
        <v>292</v>
      </c>
      <c r="G42" s="593"/>
      <c r="H42" s="533"/>
      <c r="I42" s="586"/>
      <c r="J42" s="220" t="s">
        <v>70</v>
      </c>
      <c r="K42" s="142"/>
      <c r="L42" s="142"/>
      <c r="M42" s="142"/>
      <c r="N42" s="142" t="str">
        <f>F42 &amp; "::" &amp; L20</f>
        <v>6.1.2::</v>
      </c>
      <c r="O42" s="142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2">
        <f>IF(BD43=0,0,BD45*1000/BD43)</f>
        <v>0</v>
      </c>
      <c r="BE42" s="252">
        <f>IF(BE43=0,0,BE45*1000/BE43)</f>
        <v>0</v>
      </c>
      <c r="BF42" s="252">
        <f>IF(BF43=0,0,BF45*1000/BF43)</f>
        <v>0</v>
      </c>
      <c r="BG42" s="252">
        <f>IF(BG43=0,0,BG45*1000/BG43)</f>
        <v>0</v>
      </c>
      <c r="BH42" s="251"/>
      <c r="BI42" s="251"/>
      <c r="BJ42" s="251"/>
      <c r="BK42" s="251"/>
      <c r="BL42" s="251"/>
      <c r="BM42" s="251"/>
      <c r="BN42" s="251"/>
      <c r="BO42" s="251"/>
      <c r="BP42" s="251"/>
      <c r="BQ42" s="251"/>
      <c r="BR42" s="251"/>
      <c r="BS42" s="251"/>
      <c r="BT42" s="251"/>
      <c r="BU42" s="251"/>
      <c r="BV42" s="251"/>
      <c r="BW42" s="251"/>
      <c r="BX42" s="252">
        <f>IF(BX43=0,0,BX45*1000/BX43)</f>
        <v>0</v>
      </c>
      <c r="BY42" s="252">
        <f>IF(BY43=0,0,BY45*1000/BY43)</f>
        <v>0</v>
      </c>
      <c r="BZ42" s="252">
        <f>IF(BZ43=0,0,BZ45*1000/BZ43)</f>
        <v>0</v>
      </c>
      <c r="CA42" s="252">
        <f>IF(CA43=0,0,CA45*1000/CA43)</f>
        <v>0</v>
      </c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Q42" s="251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2">
        <f>IF(DD43=0,0,DD45*1000/DD43)</f>
        <v>0</v>
      </c>
      <c r="DE42" s="252">
        <f>IF(DE43=0,0,DE45*1000/DE43)</f>
        <v>0</v>
      </c>
      <c r="DF42" s="252">
        <f>IF(DF43=0,0,DF45*1000/DF43)</f>
        <v>0</v>
      </c>
      <c r="DG42" s="252">
        <f>IF(DG43=0,0,DG45*1000/DG43)</f>
        <v>0</v>
      </c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51"/>
      <c r="DV42" s="251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  <c r="EJ42" s="251"/>
      <c r="EK42" s="251"/>
      <c r="EL42" s="251"/>
      <c r="EM42" s="251"/>
      <c r="EN42" s="251"/>
      <c r="EO42" s="251"/>
      <c r="EP42" s="251"/>
      <c r="EQ42" s="251"/>
      <c r="ER42" s="251"/>
      <c r="ES42" s="251"/>
      <c r="ET42" s="251"/>
      <c r="EU42" s="251"/>
      <c r="EV42" s="251"/>
      <c r="EW42" s="251"/>
      <c r="EX42" s="251"/>
      <c r="EY42" s="251"/>
      <c r="EZ42" s="251"/>
      <c r="FA42" s="251"/>
      <c r="FB42" s="251"/>
      <c r="FC42" s="251"/>
      <c r="FD42" s="251"/>
      <c r="FE42" s="251"/>
      <c r="FF42" s="251"/>
      <c r="FG42" s="251"/>
      <c r="FH42" s="251"/>
      <c r="FI42" s="251"/>
      <c r="FJ42" s="251"/>
      <c r="FK42" s="251"/>
      <c r="FL42" s="251"/>
      <c r="FM42" s="251"/>
      <c r="FN42" s="251"/>
      <c r="FO42" s="251"/>
      <c r="FP42" s="251"/>
      <c r="FQ42" s="251"/>
      <c r="FR42" s="251"/>
      <c r="FS42" s="251"/>
      <c r="FT42" s="251"/>
      <c r="FU42" s="251"/>
      <c r="FV42" s="251"/>
      <c r="FW42" s="251"/>
      <c r="FX42" s="251"/>
      <c r="FY42" s="251"/>
      <c r="FZ42" s="251"/>
      <c r="GA42" s="251"/>
      <c r="GB42" s="251"/>
      <c r="GC42" s="251"/>
      <c r="GD42" s="251"/>
      <c r="GE42" s="251"/>
      <c r="GF42" s="251"/>
      <c r="GG42" s="251"/>
      <c r="GH42" s="251"/>
      <c r="GI42" s="251"/>
      <c r="GJ42" s="251"/>
      <c r="GK42" s="251"/>
      <c r="GL42" s="251"/>
      <c r="GM42" s="251"/>
    </row>
    <row r="43" spans="1:195" s="110" customFormat="1" ht="12" customHeight="1">
      <c r="A43" s="143"/>
      <c r="B43" s="589"/>
      <c r="C43"/>
      <c r="D43"/>
      <c r="E43"/>
      <c r="F43" s="239" t="s">
        <v>331</v>
      </c>
      <c r="G43" s="593"/>
      <c r="H43" s="533"/>
      <c r="I43" s="531" t="s">
        <v>474</v>
      </c>
      <c r="J43" s="531"/>
      <c r="K43" s="142"/>
      <c r="L43" s="142"/>
      <c r="M43" s="142"/>
      <c r="N43" s="142" t="str">
        <f>F43 &amp; "::" &amp; L20</f>
        <v>6.2::</v>
      </c>
      <c r="O43" s="142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2">
        <f t="shared" ref="BD43:BF45" si="7">SUM(BH43,BL43,BP43,BT43)</f>
        <v>0</v>
      </c>
      <c r="BE43" s="252">
        <f t="shared" si="7"/>
        <v>0</v>
      </c>
      <c r="BF43" s="252">
        <f t="shared" si="7"/>
        <v>0</v>
      </c>
      <c r="BG43" s="252">
        <f>SUM(BK43,BO43,BS43,BW43)</f>
        <v>0</v>
      </c>
      <c r="BH43" s="251"/>
      <c r="BI43" s="251"/>
      <c r="BJ43" s="251"/>
      <c r="BK43" s="251"/>
      <c r="BL43" s="251"/>
      <c r="BM43" s="251"/>
      <c r="BN43" s="251"/>
      <c r="BO43" s="251"/>
      <c r="BP43" s="251"/>
      <c r="BQ43" s="251"/>
      <c r="BR43" s="251"/>
      <c r="BS43" s="251"/>
      <c r="BT43" s="251"/>
      <c r="BU43" s="251"/>
      <c r="BV43" s="251"/>
      <c r="BW43" s="251"/>
      <c r="BX43" s="252">
        <f t="shared" ref="BX43:CA45" si="8">SUM(CB43,CF43,CJ43,CN43,CR43,CV43)</f>
        <v>0</v>
      </c>
      <c r="BY43" s="252">
        <f t="shared" si="8"/>
        <v>0</v>
      </c>
      <c r="BZ43" s="252">
        <f t="shared" si="8"/>
        <v>0</v>
      </c>
      <c r="CA43" s="252">
        <f t="shared" si="8"/>
        <v>0</v>
      </c>
      <c r="CB43" s="251"/>
      <c r="CC43" s="251"/>
      <c r="CD43" s="251"/>
      <c r="CE43" s="251"/>
      <c r="CF43" s="251"/>
      <c r="CG43" s="251"/>
      <c r="CH43" s="251"/>
      <c r="CI43" s="251"/>
      <c r="CJ43" s="251"/>
      <c r="CK43" s="251"/>
      <c r="CL43" s="251"/>
      <c r="CM43" s="251"/>
      <c r="CN43" s="251"/>
      <c r="CO43" s="251"/>
      <c r="CP43" s="251"/>
      <c r="CQ43" s="251"/>
      <c r="CR43" s="251"/>
      <c r="CS43" s="251"/>
      <c r="CT43" s="251"/>
      <c r="CU43" s="251"/>
      <c r="CV43" s="251"/>
      <c r="CW43" s="251"/>
      <c r="CX43" s="251"/>
      <c r="CY43" s="251"/>
      <c r="CZ43" s="251"/>
      <c r="DA43" s="251"/>
      <c r="DB43" s="251"/>
      <c r="DC43" s="251"/>
      <c r="DD43" s="252">
        <f t="shared" ref="DD43:DG45" si="9">SUM(DH43,DL43,DP43,DT43,DX43,EB43,EF43,EJ43,EN43)</f>
        <v>0</v>
      </c>
      <c r="DE43" s="252">
        <f t="shared" si="9"/>
        <v>0</v>
      </c>
      <c r="DF43" s="252">
        <f t="shared" si="9"/>
        <v>0</v>
      </c>
      <c r="DG43" s="252">
        <f t="shared" si="9"/>
        <v>0</v>
      </c>
      <c r="DH43" s="251"/>
      <c r="DI43" s="251"/>
      <c r="DJ43" s="251"/>
      <c r="DK43" s="251"/>
      <c r="DL43" s="251"/>
      <c r="DM43" s="251"/>
      <c r="DN43" s="251"/>
      <c r="DO43" s="251"/>
      <c r="DP43" s="251"/>
      <c r="DQ43" s="251"/>
      <c r="DR43" s="251"/>
      <c r="DS43" s="251"/>
      <c r="DT43" s="251"/>
      <c r="DU43" s="251"/>
      <c r="DV43" s="251"/>
      <c r="DW43" s="251"/>
      <c r="DX43" s="251"/>
      <c r="DY43" s="251"/>
      <c r="DZ43" s="251"/>
      <c r="EA43" s="251"/>
      <c r="EB43" s="251"/>
      <c r="EC43" s="251"/>
      <c r="ED43" s="251"/>
      <c r="EE43" s="251"/>
      <c r="EF43" s="251"/>
      <c r="EG43" s="251"/>
      <c r="EH43" s="251"/>
      <c r="EI43" s="251"/>
      <c r="EJ43" s="251"/>
      <c r="EK43" s="251"/>
      <c r="EL43" s="251"/>
      <c r="EM43" s="251"/>
      <c r="EN43" s="251"/>
      <c r="EO43" s="251"/>
      <c r="EP43" s="251"/>
      <c r="EQ43" s="251"/>
      <c r="ER43" s="251"/>
      <c r="ES43" s="251"/>
      <c r="ET43" s="251"/>
      <c r="EU43" s="251"/>
      <c r="EV43" s="251"/>
      <c r="EW43" s="251"/>
      <c r="EX43" s="251"/>
      <c r="EY43" s="251"/>
      <c r="EZ43" s="251"/>
      <c r="FA43" s="251"/>
      <c r="FB43" s="251"/>
      <c r="FC43" s="251"/>
      <c r="FD43" s="251"/>
      <c r="FE43" s="251"/>
      <c r="FF43" s="251"/>
      <c r="FG43" s="251"/>
      <c r="FH43" s="251"/>
      <c r="FI43" s="251"/>
      <c r="FJ43" s="251"/>
      <c r="FK43" s="251"/>
      <c r="FL43" s="251"/>
      <c r="FM43" s="251"/>
      <c r="FN43" s="251"/>
      <c r="FO43" s="251"/>
      <c r="FP43" s="251"/>
      <c r="FQ43" s="251"/>
      <c r="FR43" s="251"/>
      <c r="FS43" s="251"/>
      <c r="FT43" s="251"/>
      <c r="FU43" s="251"/>
      <c r="FV43" s="251"/>
      <c r="FW43" s="251"/>
      <c r="FX43" s="251"/>
      <c r="FY43" s="251"/>
      <c r="FZ43" s="251"/>
      <c r="GA43" s="251"/>
      <c r="GB43" s="251"/>
      <c r="GC43" s="251"/>
      <c r="GD43" s="251"/>
      <c r="GE43" s="251"/>
      <c r="GF43" s="251"/>
      <c r="GG43" s="251"/>
      <c r="GH43" s="251"/>
      <c r="GI43" s="251"/>
      <c r="GJ43" s="251"/>
      <c r="GK43" s="251"/>
      <c r="GL43" s="251"/>
      <c r="GM43" s="251"/>
    </row>
    <row r="44" spans="1:195" s="110" customFormat="1" ht="12" customHeight="1">
      <c r="A44" s="143"/>
      <c r="B44" s="589"/>
      <c r="C44"/>
      <c r="D44"/>
      <c r="E44"/>
      <c r="F44" s="239" t="s">
        <v>334</v>
      </c>
      <c r="G44" s="593"/>
      <c r="H44" s="533"/>
      <c r="I44" s="531" t="s">
        <v>438</v>
      </c>
      <c r="J44" s="220" t="s">
        <v>69</v>
      </c>
      <c r="K44" s="142"/>
      <c r="L44" s="142"/>
      <c r="M44" s="142"/>
      <c r="N44" s="142" t="str">
        <f>F44 &amp; "::" &amp; L20</f>
        <v>6.3.1::</v>
      </c>
      <c r="O44" s="142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2">
        <f t="shared" si="7"/>
        <v>0</v>
      </c>
      <c r="BE44" s="252">
        <f t="shared" si="7"/>
        <v>0</v>
      </c>
      <c r="BF44" s="252">
        <f t="shared" si="7"/>
        <v>0</v>
      </c>
      <c r="BG44" s="252">
        <f>SUM(BK44,BO44,BS44,BW44)</f>
        <v>0</v>
      </c>
      <c r="BH44" s="251"/>
      <c r="BI44" s="251"/>
      <c r="BJ44" s="251"/>
      <c r="BK44" s="251"/>
      <c r="BL44" s="251"/>
      <c r="BM44" s="251"/>
      <c r="BN44" s="251"/>
      <c r="BO44" s="251"/>
      <c r="BP44" s="251"/>
      <c r="BQ44" s="251"/>
      <c r="BR44" s="251"/>
      <c r="BS44" s="251"/>
      <c r="BT44" s="251"/>
      <c r="BU44" s="251"/>
      <c r="BV44" s="251"/>
      <c r="BW44" s="251"/>
      <c r="BX44" s="252">
        <f t="shared" si="8"/>
        <v>0</v>
      </c>
      <c r="BY44" s="252">
        <f t="shared" si="8"/>
        <v>0</v>
      </c>
      <c r="BZ44" s="252">
        <f t="shared" si="8"/>
        <v>0</v>
      </c>
      <c r="CA44" s="252">
        <f t="shared" si="8"/>
        <v>0</v>
      </c>
      <c r="CB44" s="251"/>
      <c r="CC44" s="251"/>
      <c r="CD44" s="251"/>
      <c r="CE44" s="251"/>
      <c r="CF44" s="251"/>
      <c r="CG44" s="251"/>
      <c r="CH44" s="251"/>
      <c r="CI44" s="251"/>
      <c r="CJ44" s="251"/>
      <c r="CK44" s="251"/>
      <c r="CL44" s="251"/>
      <c r="CM44" s="251"/>
      <c r="CN44" s="251"/>
      <c r="CO44" s="251"/>
      <c r="CP44" s="251"/>
      <c r="CQ44" s="251"/>
      <c r="CR44" s="251"/>
      <c r="CS44" s="251"/>
      <c r="CT44" s="251"/>
      <c r="CU44" s="251"/>
      <c r="CV44" s="251"/>
      <c r="CW44" s="251"/>
      <c r="CX44" s="251"/>
      <c r="CY44" s="251"/>
      <c r="CZ44" s="251"/>
      <c r="DA44" s="251"/>
      <c r="DB44" s="251"/>
      <c r="DC44" s="251"/>
      <c r="DD44" s="252">
        <f t="shared" si="9"/>
        <v>0</v>
      </c>
      <c r="DE44" s="252">
        <f t="shared" si="9"/>
        <v>0</v>
      </c>
      <c r="DF44" s="252">
        <f t="shared" si="9"/>
        <v>0</v>
      </c>
      <c r="DG44" s="252">
        <f t="shared" si="9"/>
        <v>0</v>
      </c>
      <c r="DH44" s="251"/>
      <c r="DI44" s="251"/>
      <c r="DJ44" s="251"/>
      <c r="DK44" s="251"/>
      <c r="DL44" s="251"/>
      <c r="DM44" s="251"/>
      <c r="DN44" s="251"/>
      <c r="DO44" s="251"/>
      <c r="DP44" s="251"/>
      <c r="DQ44" s="251"/>
      <c r="DR44" s="251"/>
      <c r="DS44" s="251"/>
      <c r="DT44" s="251"/>
      <c r="DU44" s="251"/>
      <c r="DV44" s="251"/>
      <c r="DW44" s="251"/>
      <c r="DX44" s="251"/>
      <c r="DY44" s="251"/>
      <c r="DZ44" s="251"/>
      <c r="EA44" s="251"/>
      <c r="EB44" s="251"/>
      <c r="EC44" s="251"/>
      <c r="ED44" s="251"/>
      <c r="EE44" s="251"/>
      <c r="EF44" s="251"/>
      <c r="EG44" s="251"/>
      <c r="EH44" s="251"/>
      <c r="EI44" s="251"/>
      <c r="EJ44" s="251"/>
      <c r="EK44" s="251"/>
      <c r="EL44" s="251"/>
      <c r="EM44" s="251"/>
      <c r="EN44" s="251"/>
      <c r="EO44" s="251"/>
      <c r="EP44" s="251"/>
      <c r="EQ44" s="251"/>
      <c r="ER44" s="251"/>
      <c r="ES44" s="251"/>
      <c r="ET44" s="251"/>
      <c r="EU44" s="251"/>
      <c r="EV44" s="251"/>
      <c r="EW44" s="251"/>
      <c r="EX44" s="251"/>
      <c r="EY44" s="251"/>
      <c r="EZ44" s="251"/>
      <c r="FA44" s="251"/>
      <c r="FB44" s="251"/>
      <c r="FC44" s="251"/>
      <c r="FD44" s="251"/>
      <c r="FE44" s="251"/>
      <c r="FF44" s="251"/>
      <c r="FG44" s="251"/>
      <c r="FH44" s="251"/>
      <c r="FI44" s="251"/>
      <c r="FJ44" s="251"/>
      <c r="FK44" s="251"/>
      <c r="FL44" s="251"/>
      <c r="FM44" s="251"/>
      <c r="FN44" s="251"/>
      <c r="FO44" s="251"/>
      <c r="FP44" s="251"/>
      <c r="FQ44" s="251"/>
      <c r="FR44" s="251"/>
      <c r="FS44" s="251"/>
      <c r="FT44" s="251"/>
      <c r="FU44" s="251"/>
      <c r="FV44" s="251"/>
      <c r="FW44" s="251"/>
      <c r="FX44" s="251"/>
      <c r="FY44" s="251"/>
      <c r="FZ44" s="251"/>
      <c r="GA44" s="251"/>
      <c r="GB44" s="251"/>
      <c r="GC44" s="251"/>
      <c r="GD44" s="251"/>
      <c r="GE44" s="251"/>
      <c r="GF44" s="251"/>
      <c r="GG44" s="251"/>
      <c r="GH44" s="251"/>
      <c r="GI44" s="251"/>
      <c r="GJ44" s="251"/>
      <c r="GK44" s="251"/>
      <c r="GL44" s="251"/>
      <c r="GM44" s="251"/>
    </row>
    <row r="45" spans="1:195" s="110" customFormat="1" ht="12" customHeight="1">
      <c r="A45" s="143"/>
      <c r="B45" s="589"/>
      <c r="C45"/>
      <c r="D45"/>
      <c r="E45"/>
      <c r="F45" s="239" t="s">
        <v>293</v>
      </c>
      <c r="G45" s="593"/>
      <c r="H45" s="533"/>
      <c r="I45" s="531"/>
      <c r="J45" s="220" t="s">
        <v>70</v>
      </c>
      <c r="K45" s="142"/>
      <c r="L45" s="142"/>
      <c r="M45" s="142"/>
      <c r="N45" s="142" t="str">
        <f>F45 &amp; "::" &amp; L20</f>
        <v>6.3.2::</v>
      </c>
      <c r="O45" s="142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2">
        <f t="shared" si="7"/>
        <v>0</v>
      </c>
      <c r="BE45" s="252">
        <f t="shared" si="7"/>
        <v>0</v>
      </c>
      <c r="BF45" s="252">
        <f t="shared" si="7"/>
        <v>0</v>
      </c>
      <c r="BG45" s="252">
        <f>SUM(BK45,BO45,BS45,BW45)</f>
        <v>0</v>
      </c>
      <c r="BH45" s="251"/>
      <c r="BI45" s="251"/>
      <c r="BJ45" s="251"/>
      <c r="BK45" s="251"/>
      <c r="BL45" s="251"/>
      <c r="BM45" s="251"/>
      <c r="BN45" s="251"/>
      <c r="BO45" s="251"/>
      <c r="BP45" s="251"/>
      <c r="BQ45" s="251"/>
      <c r="BR45" s="251"/>
      <c r="BS45" s="251"/>
      <c r="BT45" s="251"/>
      <c r="BU45" s="251"/>
      <c r="BV45" s="251"/>
      <c r="BW45" s="251"/>
      <c r="BX45" s="252">
        <f t="shared" si="8"/>
        <v>0</v>
      </c>
      <c r="BY45" s="252">
        <f t="shared" si="8"/>
        <v>0</v>
      </c>
      <c r="BZ45" s="252">
        <f t="shared" si="8"/>
        <v>0</v>
      </c>
      <c r="CA45" s="252">
        <f t="shared" si="8"/>
        <v>0</v>
      </c>
      <c r="CB45" s="251"/>
      <c r="CC45" s="251"/>
      <c r="CD45" s="251"/>
      <c r="CE45" s="251"/>
      <c r="CF45" s="251"/>
      <c r="CG45" s="251"/>
      <c r="CH45" s="251"/>
      <c r="CI45" s="251"/>
      <c r="CJ45" s="251"/>
      <c r="CK45" s="251"/>
      <c r="CL45" s="251"/>
      <c r="CM45" s="251"/>
      <c r="CN45" s="251"/>
      <c r="CO45" s="251"/>
      <c r="CP45" s="251"/>
      <c r="CQ45" s="251"/>
      <c r="CR45" s="251"/>
      <c r="CS45" s="251"/>
      <c r="CT45" s="251"/>
      <c r="CU45" s="251"/>
      <c r="CV45" s="251"/>
      <c r="CW45" s="251"/>
      <c r="CX45" s="251"/>
      <c r="CY45" s="251"/>
      <c r="CZ45" s="251"/>
      <c r="DA45" s="251"/>
      <c r="DB45" s="251"/>
      <c r="DC45" s="251"/>
      <c r="DD45" s="252">
        <f t="shared" si="9"/>
        <v>0</v>
      </c>
      <c r="DE45" s="252">
        <f t="shared" si="9"/>
        <v>0</v>
      </c>
      <c r="DF45" s="252">
        <f t="shared" si="9"/>
        <v>0</v>
      </c>
      <c r="DG45" s="252">
        <f t="shared" si="9"/>
        <v>0</v>
      </c>
      <c r="DH45" s="251"/>
      <c r="DI45" s="251"/>
      <c r="DJ45" s="251"/>
      <c r="DK45" s="251"/>
      <c r="DL45" s="251"/>
      <c r="DM45" s="251"/>
      <c r="DN45" s="251"/>
      <c r="DO45" s="251"/>
      <c r="DP45" s="251"/>
      <c r="DQ45" s="251"/>
      <c r="DR45" s="251"/>
      <c r="DS45" s="251"/>
      <c r="DT45" s="251"/>
      <c r="DU45" s="251"/>
      <c r="DV45" s="251"/>
      <c r="DW45" s="251"/>
      <c r="DX45" s="251"/>
      <c r="DY45" s="251"/>
      <c r="DZ45" s="251"/>
      <c r="EA45" s="251"/>
      <c r="EB45" s="251"/>
      <c r="EC45" s="251"/>
      <c r="ED45" s="251"/>
      <c r="EE45" s="251"/>
      <c r="EF45" s="251"/>
      <c r="EG45" s="251"/>
      <c r="EH45" s="251"/>
      <c r="EI45" s="251"/>
      <c r="EJ45" s="251"/>
      <c r="EK45" s="251"/>
      <c r="EL45" s="251"/>
      <c r="EM45" s="251"/>
      <c r="EN45" s="251"/>
      <c r="EO45" s="251"/>
      <c r="EP45" s="251"/>
      <c r="EQ45" s="251"/>
      <c r="ER45" s="251"/>
      <c r="ES45" s="251"/>
      <c r="ET45" s="251"/>
      <c r="EU45" s="251"/>
      <c r="EV45" s="251"/>
      <c r="EW45" s="251"/>
      <c r="EX45" s="251"/>
      <c r="EY45" s="251"/>
      <c r="EZ45" s="251"/>
      <c r="FA45" s="251"/>
      <c r="FB45" s="251"/>
      <c r="FC45" s="251"/>
      <c r="FD45" s="251"/>
      <c r="FE45" s="251"/>
      <c r="FF45" s="251"/>
      <c r="FG45" s="251"/>
      <c r="FH45" s="251"/>
      <c r="FI45" s="251"/>
      <c r="FJ45" s="251"/>
      <c r="FK45" s="251"/>
      <c r="FL45" s="251"/>
      <c r="FM45" s="251"/>
      <c r="FN45" s="251"/>
      <c r="FO45" s="251"/>
      <c r="FP45" s="251"/>
      <c r="FQ45" s="251"/>
      <c r="FR45" s="251"/>
      <c r="FS45" s="251"/>
      <c r="FT45" s="251"/>
      <c r="FU45" s="251"/>
      <c r="FV45" s="251"/>
      <c r="FW45" s="251"/>
      <c r="FX45" s="251"/>
      <c r="FY45" s="251"/>
      <c r="FZ45" s="251"/>
      <c r="GA45" s="251"/>
      <c r="GB45" s="251"/>
      <c r="GC45" s="251"/>
      <c r="GD45" s="251"/>
      <c r="GE45" s="251"/>
      <c r="GF45" s="251"/>
      <c r="GG45" s="251"/>
      <c r="GH45" s="251"/>
      <c r="GI45" s="251"/>
      <c r="GJ45" s="251"/>
      <c r="GK45" s="251"/>
      <c r="GL45" s="251"/>
      <c r="GM45" s="251"/>
    </row>
    <row r="46" spans="1:195" s="110" customFormat="1" ht="12" customHeight="1">
      <c r="A46" s="143"/>
      <c r="B46" s="589"/>
      <c r="C46"/>
      <c r="D46"/>
      <c r="E46"/>
      <c r="F46" s="239" t="s">
        <v>287</v>
      </c>
      <c r="G46" s="593"/>
      <c r="H46" s="530" t="s">
        <v>440</v>
      </c>
      <c r="I46" s="586" t="s">
        <v>437</v>
      </c>
      <c r="J46" s="220" t="s">
        <v>69</v>
      </c>
      <c r="K46" s="142"/>
      <c r="L46" s="142"/>
      <c r="M46" s="142"/>
      <c r="N46" s="142" t="str">
        <f>F46 &amp; "::" &amp; L20</f>
        <v>7.1.1::</v>
      </c>
      <c r="O46" s="142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2">
        <f>IF(BD48=0,0,BD49*1000/BD48)</f>
        <v>0</v>
      </c>
      <c r="BE46" s="252">
        <f>IF(BE48=0,0,BE49*1000/BE48)</f>
        <v>0</v>
      </c>
      <c r="BF46" s="252">
        <f>IF(BF48=0,0,BF49*1000/BF48)</f>
        <v>0</v>
      </c>
      <c r="BG46" s="252">
        <f>IF(BG48=0,0,BG49*1000/BG48)</f>
        <v>0</v>
      </c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251"/>
      <c r="BT46" s="251"/>
      <c r="BU46" s="251"/>
      <c r="BV46" s="251"/>
      <c r="BW46" s="251"/>
      <c r="BX46" s="252">
        <f>IF(BX48=0,0,BX49*1000/BX48)</f>
        <v>0</v>
      </c>
      <c r="BY46" s="252">
        <f>IF(BY48=0,0,BY49*1000/BY48)</f>
        <v>0</v>
      </c>
      <c r="BZ46" s="252">
        <f>IF(BZ48=0,0,BZ49*1000/BZ48)</f>
        <v>0</v>
      </c>
      <c r="CA46" s="252">
        <f>IF(CA48=0,0,CA49*1000/CA48)</f>
        <v>0</v>
      </c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251"/>
      <c r="CN46" s="251"/>
      <c r="CO46" s="251"/>
      <c r="CP46" s="251"/>
      <c r="CQ46" s="251"/>
      <c r="CR46" s="251"/>
      <c r="CS46" s="251"/>
      <c r="CT46" s="251"/>
      <c r="CU46" s="251"/>
      <c r="CV46" s="251"/>
      <c r="CW46" s="251"/>
      <c r="CX46" s="251"/>
      <c r="CY46" s="251"/>
      <c r="CZ46" s="251"/>
      <c r="DA46" s="251"/>
      <c r="DB46" s="251"/>
      <c r="DC46" s="251"/>
      <c r="DD46" s="252">
        <f>IF(DD48=0,0,DD49*1000/DD48)</f>
        <v>0</v>
      </c>
      <c r="DE46" s="252">
        <f>IF(DE48=0,0,DE49*1000/DE48)</f>
        <v>0</v>
      </c>
      <c r="DF46" s="252">
        <f>IF(DF48=0,0,DF49*1000/DF48)</f>
        <v>0</v>
      </c>
      <c r="DG46" s="252">
        <f>IF(DG48=0,0,DG49*1000/DG48)</f>
        <v>0</v>
      </c>
      <c r="DH46" s="251"/>
      <c r="DI46" s="251"/>
      <c r="DJ46" s="251"/>
      <c r="DK46" s="251"/>
      <c r="DL46" s="251"/>
      <c r="DM46" s="251"/>
      <c r="DN46" s="251"/>
      <c r="DO46" s="251"/>
      <c r="DP46" s="251"/>
      <c r="DQ46" s="251"/>
      <c r="DR46" s="251"/>
      <c r="DS46" s="251"/>
      <c r="DT46" s="251"/>
      <c r="DU46" s="251"/>
      <c r="DV46" s="251"/>
      <c r="DW46" s="251"/>
      <c r="DX46" s="251"/>
      <c r="DY46" s="251"/>
      <c r="DZ46" s="251"/>
      <c r="EA46" s="251"/>
      <c r="EB46" s="251"/>
      <c r="EC46" s="251"/>
      <c r="ED46" s="251"/>
      <c r="EE46" s="251"/>
      <c r="EF46" s="251"/>
      <c r="EG46" s="251"/>
      <c r="EH46" s="251"/>
      <c r="EI46" s="251"/>
      <c r="EJ46" s="251"/>
      <c r="EK46" s="251"/>
      <c r="EL46" s="251"/>
      <c r="EM46" s="251"/>
      <c r="EN46" s="251"/>
      <c r="EO46" s="251"/>
      <c r="EP46" s="251"/>
      <c r="EQ46" s="251"/>
      <c r="ER46" s="251"/>
      <c r="ES46" s="251"/>
      <c r="ET46" s="251"/>
      <c r="EU46" s="251"/>
      <c r="EV46" s="251"/>
      <c r="EW46" s="251"/>
      <c r="EX46" s="251"/>
      <c r="EY46" s="251"/>
      <c r="EZ46" s="251"/>
      <c r="FA46" s="251"/>
      <c r="FB46" s="251"/>
      <c r="FC46" s="251"/>
      <c r="FD46" s="251"/>
      <c r="FE46" s="251"/>
      <c r="FF46" s="251"/>
      <c r="FG46" s="251"/>
      <c r="FH46" s="251"/>
      <c r="FI46" s="251"/>
      <c r="FJ46" s="251"/>
      <c r="FK46" s="251"/>
      <c r="FL46" s="251"/>
      <c r="FM46" s="251"/>
      <c r="FN46" s="251"/>
      <c r="FO46" s="251"/>
      <c r="FP46" s="251"/>
      <c r="FQ46" s="251"/>
      <c r="FR46" s="251"/>
      <c r="FS46" s="251"/>
      <c r="FT46" s="251"/>
      <c r="FU46" s="251"/>
      <c r="FV46" s="251"/>
      <c r="FW46" s="251"/>
      <c r="FX46" s="251"/>
      <c r="FY46" s="251"/>
      <c r="FZ46" s="251"/>
      <c r="GA46" s="251"/>
      <c r="GB46" s="251"/>
      <c r="GC46" s="251"/>
      <c r="GD46" s="251"/>
      <c r="GE46" s="251"/>
      <c r="GF46" s="251"/>
      <c r="GG46" s="251"/>
      <c r="GH46" s="251"/>
      <c r="GI46" s="251"/>
      <c r="GJ46" s="251"/>
      <c r="GK46" s="251"/>
      <c r="GL46" s="251"/>
      <c r="GM46" s="251"/>
    </row>
    <row r="47" spans="1:195" s="110" customFormat="1" ht="12" customHeight="1">
      <c r="A47" s="143"/>
      <c r="B47" s="589"/>
      <c r="C47"/>
      <c r="D47"/>
      <c r="E47"/>
      <c r="F47" s="239" t="s">
        <v>288</v>
      </c>
      <c r="G47" s="593"/>
      <c r="H47" s="533"/>
      <c r="I47" s="586"/>
      <c r="J47" s="220" t="s">
        <v>70</v>
      </c>
      <c r="K47" s="142"/>
      <c r="L47" s="142"/>
      <c r="M47" s="142"/>
      <c r="N47" s="142" t="str">
        <f>F47 &amp; "::" &amp; L20</f>
        <v>7.1.2::</v>
      </c>
      <c r="O47" s="142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2">
        <f>IF(BD48=0,0,BD50*1000/BD48)</f>
        <v>0</v>
      </c>
      <c r="BE47" s="252">
        <f>IF(BE48=0,0,BE50*1000/BE48)</f>
        <v>0</v>
      </c>
      <c r="BF47" s="252">
        <f>IF(BF48=0,0,BF50*1000/BF48)</f>
        <v>0</v>
      </c>
      <c r="BG47" s="252">
        <f>IF(BG48=0,0,BG50*1000/BG48)</f>
        <v>0</v>
      </c>
      <c r="BH47" s="251"/>
      <c r="BI47" s="251"/>
      <c r="BJ47" s="251"/>
      <c r="BK47" s="251"/>
      <c r="BL47" s="251"/>
      <c r="BM47" s="251"/>
      <c r="BN47" s="251"/>
      <c r="BO47" s="251"/>
      <c r="BP47" s="251"/>
      <c r="BQ47" s="251"/>
      <c r="BR47" s="251"/>
      <c r="BS47" s="251"/>
      <c r="BT47" s="251"/>
      <c r="BU47" s="251"/>
      <c r="BV47" s="251"/>
      <c r="BW47" s="251"/>
      <c r="BX47" s="252">
        <f>IF(BX48=0,0,BX50*1000/BX48)</f>
        <v>0</v>
      </c>
      <c r="BY47" s="252">
        <f>IF(BY48=0,0,BY50*1000/BY48)</f>
        <v>0</v>
      </c>
      <c r="BZ47" s="252">
        <f>IF(BZ48=0,0,BZ50*1000/BZ48)</f>
        <v>0</v>
      </c>
      <c r="CA47" s="252">
        <f>IF(CA48=0,0,CA50*1000/CA48)</f>
        <v>0</v>
      </c>
      <c r="CB47" s="251"/>
      <c r="CC47" s="251"/>
      <c r="CD47" s="251"/>
      <c r="CE47" s="251"/>
      <c r="CF47" s="251"/>
      <c r="CG47" s="251"/>
      <c r="CH47" s="251"/>
      <c r="CI47" s="251"/>
      <c r="CJ47" s="251"/>
      <c r="CK47" s="251"/>
      <c r="CL47" s="251"/>
      <c r="CM47" s="251"/>
      <c r="CN47" s="251"/>
      <c r="CO47" s="251"/>
      <c r="CP47" s="251"/>
      <c r="CQ47" s="251"/>
      <c r="CR47" s="251"/>
      <c r="CS47" s="251"/>
      <c r="CT47" s="251"/>
      <c r="CU47" s="251"/>
      <c r="CV47" s="251"/>
      <c r="CW47" s="251"/>
      <c r="CX47" s="251"/>
      <c r="CY47" s="251"/>
      <c r="CZ47" s="251"/>
      <c r="DA47" s="251"/>
      <c r="DB47" s="251"/>
      <c r="DC47" s="251"/>
      <c r="DD47" s="252">
        <f>IF(DD48=0,0,DD50*1000/DD48)</f>
        <v>0</v>
      </c>
      <c r="DE47" s="252">
        <f>IF(DE48=0,0,DE50*1000/DE48)</f>
        <v>0</v>
      </c>
      <c r="DF47" s="252">
        <f>IF(DF48=0,0,DF50*1000/DF48)</f>
        <v>0</v>
      </c>
      <c r="DG47" s="252">
        <f>IF(DG48=0,0,DG50*1000/DG48)</f>
        <v>0</v>
      </c>
      <c r="DH47" s="251"/>
      <c r="DI47" s="251"/>
      <c r="DJ47" s="251"/>
      <c r="DK47" s="251"/>
      <c r="DL47" s="251"/>
      <c r="DM47" s="251"/>
      <c r="DN47" s="251"/>
      <c r="DO47" s="251"/>
      <c r="DP47" s="251"/>
      <c r="DQ47" s="251"/>
      <c r="DR47" s="251"/>
      <c r="DS47" s="251"/>
      <c r="DT47" s="251"/>
      <c r="DU47" s="251"/>
      <c r="DV47" s="251"/>
      <c r="DW47" s="251"/>
      <c r="DX47" s="251"/>
      <c r="DY47" s="251"/>
      <c r="DZ47" s="251"/>
      <c r="EA47" s="251"/>
      <c r="EB47" s="251"/>
      <c r="EC47" s="251"/>
      <c r="ED47" s="251"/>
      <c r="EE47" s="251"/>
      <c r="EF47" s="251"/>
      <c r="EG47" s="251"/>
      <c r="EH47" s="251"/>
      <c r="EI47" s="251"/>
      <c r="EJ47" s="251"/>
      <c r="EK47" s="251"/>
      <c r="EL47" s="251"/>
      <c r="EM47" s="251"/>
      <c r="EN47" s="251"/>
      <c r="EO47" s="251"/>
      <c r="EP47" s="251"/>
      <c r="EQ47" s="251"/>
      <c r="ER47" s="251"/>
      <c r="ES47" s="251"/>
      <c r="ET47" s="251"/>
      <c r="EU47" s="251"/>
      <c r="EV47" s="251"/>
      <c r="EW47" s="251"/>
      <c r="EX47" s="251"/>
      <c r="EY47" s="251"/>
      <c r="EZ47" s="251"/>
      <c r="FA47" s="251"/>
      <c r="FB47" s="251"/>
      <c r="FC47" s="251"/>
      <c r="FD47" s="251"/>
      <c r="FE47" s="251"/>
      <c r="FF47" s="251"/>
      <c r="FG47" s="251"/>
      <c r="FH47" s="251"/>
      <c r="FI47" s="251"/>
      <c r="FJ47" s="251"/>
      <c r="FK47" s="251"/>
      <c r="FL47" s="251"/>
      <c r="FM47" s="251"/>
      <c r="FN47" s="251"/>
      <c r="FO47" s="251"/>
      <c r="FP47" s="251"/>
      <c r="FQ47" s="251"/>
      <c r="FR47" s="251"/>
      <c r="FS47" s="251"/>
      <c r="FT47" s="251"/>
      <c r="FU47" s="251"/>
      <c r="FV47" s="251"/>
      <c r="FW47" s="251"/>
      <c r="FX47" s="251"/>
      <c r="FY47" s="251"/>
      <c r="FZ47" s="251"/>
      <c r="GA47" s="251"/>
      <c r="GB47" s="251"/>
      <c r="GC47" s="251"/>
      <c r="GD47" s="251"/>
      <c r="GE47" s="251"/>
      <c r="GF47" s="251"/>
      <c r="GG47" s="251"/>
      <c r="GH47" s="251"/>
      <c r="GI47" s="251"/>
      <c r="GJ47" s="251"/>
      <c r="GK47" s="251"/>
      <c r="GL47" s="251"/>
      <c r="GM47" s="251"/>
    </row>
    <row r="48" spans="1:195" s="110" customFormat="1" ht="12" customHeight="1">
      <c r="A48" s="143"/>
      <c r="B48" s="589"/>
      <c r="C48"/>
      <c r="D48"/>
      <c r="E48"/>
      <c r="F48" s="239" t="s">
        <v>279</v>
      </c>
      <c r="G48" s="593"/>
      <c r="H48" s="533"/>
      <c r="I48" s="531" t="s">
        <v>474</v>
      </c>
      <c r="J48" s="531"/>
      <c r="K48" s="142"/>
      <c r="L48" s="142"/>
      <c r="M48" s="142"/>
      <c r="N48" s="142" t="str">
        <f>F48 &amp; "::" &amp; L20</f>
        <v>7.2::</v>
      </c>
      <c r="O48" s="142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2">
        <f t="shared" ref="BD48:BF50" si="10">SUM(BH48,BL48,BP48,BT48)</f>
        <v>0</v>
      </c>
      <c r="BE48" s="252">
        <f t="shared" si="10"/>
        <v>0</v>
      </c>
      <c r="BF48" s="252">
        <f t="shared" si="10"/>
        <v>0</v>
      </c>
      <c r="BG48" s="252">
        <f>SUM(BK48,BO48,BS48,BW48)</f>
        <v>0</v>
      </c>
      <c r="BH48" s="251"/>
      <c r="BI48" s="251"/>
      <c r="BJ48" s="251"/>
      <c r="BK48" s="251"/>
      <c r="BL48" s="251"/>
      <c r="BM48" s="251"/>
      <c r="BN48" s="251"/>
      <c r="BO48" s="251"/>
      <c r="BP48" s="251"/>
      <c r="BQ48" s="251"/>
      <c r="BR48" s="251"/>
      <c r="BS48" s="251"/>
      <c r="BT48" s="251"/>
      <c r="BU48" s="251"/>
      <c r="BV48" s="251"/>
      <c r="BW48" s="251"/>
      <c r="BX48" s="252">
        <f t="shared" ref="BX48:CA50" si="11">SUM(CB48,CF48,CJ48,CN48,CR48,CV48)</f>
        <v>0</v>
      </c>
      <c r="BY48" s="252">
        <f t="shared" si="11"/>
        <v>0</v>
      </c>
      <c r="BZ48" s="252">
        <f t="shared" si="11"/>
        <v>0</v>
      </c>
      <c r="CA48" s="252">
        <f t="shared" si="11"/>
        <v>0</v>
      </c>
      <c r="CB48" s="251"/>
      <c r="CC48" s="251"/>
      <c r="CD48" s="251"/>
      <c r="CE48" s="251"/>
      <c r="CF48" s="251"/>
      <c r="CG48" s="251"/>
      <c r="CH48" s="251"/>
      <c r="CI48" s="251"/>
      <c r="CJ48" s="251"/>
      <c r="CK48" s="251"/>
      <c r="CL48" s="251"/>
      <c r="CM48" s="251"/>
      <c r="CN48" s="251"/>
      <c r="CO48" s="251"/>
      <c r="CP48" s="251"/>
      <c r="CQ48" s="251"/>
      <c r="CR48" s="251"/>
      <c r="CS48" s="251"/>
      <c r="CT48" s="251"/>
      <c r="CU48" s="251"/>
      <c r="CV48" s="251"/>
      <c r="CW48" s="251"/>
      <c r="CX48" s="251"/>
      <c r="CY48" s="251"/>
      <c r="CZ48" s="251"/>
      <c r="DA48" s="251"/>
      <c r="DB48" s="251"/>
      <c r="DC48" s="251"/>
      <c r="DD48" s="252">
        <f t="shared" ref="DD48:DG50" si="12">SUM(DH48,DL48,DP48,DT48,DX48,EB48,EF48,EJ48,EN48)</f>
        <v>0</v>
      </c>
      <c r="DE48" s="252">
        <f t="shared" si="12"/>
        <v>0</v>
      </c>
      <c r="DF48" s="252">
        <f t="shared" si="12"/>
        <v>0</v>
      </c>
      <c r="DG48" s="252">
        <f t="shared" si="12"/>
        <v>0</v>
      </c>
      <c r="DH48" s="251"/>
      <c r="DI48" s="251"/>
      <c r="DJ48" s="251"/>
      <c r="DK48" s="251"/>
      <c r="DL48" s="251"/>
      <c r="DM48" s="251"/>
      <c r="DN48" s="251"/>
      <c r="DO48" s="251"/>
      <c r="DP48" s="251"/>
      <c r="DQ48" s="251"/>
      <c r="DR48" s="251"/>
      <c r="DS48" s="251"/>
      <c r="DT48" s="251"/>
      <c r="DU48" s="251"/>
      <c r="DV48" s="251"/>
      <c r="DW48" s="251"/>
      <c r="DX48" s="251"/>
      <c r="DY48" s="251"/>
      <c r="DZ48" s="251"/>
      <c r="EA48" s="251"/>
      <c r="EB48" s="251"/>
      <c r="EC48" s="251"/>
      <c r="ED48" s="251"/>
      <c r="EE48" s="251"/>
      <c r="EF48" s="251"/>
      <c r="EG48" s="251"/>
      <c r="EH48" s="251"/>
      <c r="EI48" s="251"/>
      <c r="EJ48" s="251"/>
      <c r="EK48" s="251"/>
      <c r="EL48" s="251"/>
      <c r="EM48" s="251"/>
      <c r="EN48" s="251"/>
      <c r="EO48" s="251"/>
      <c r="EP48" s="251"/>
      <c r="EQ48" s="251"/>
      <c r="ER48" s="251"/>
      <c r="ES48" s="251"/>
      <c r="ET48" s="251"/>
      <c r="EU48" s="251"/>
      <c r="EV48" s="251"/>
      <c r="EW48" s="251"/>
      <c r="EX48" s="251"/>
      <c r="EY48" s="251"/>
      <c r="EZ48" s="251"/>
      <c r="FA48" s="251"/>
      <c r="FB48" s="251"/>
      <c r="FC48" s="251"/>
      <c r="FD48" s="251"/>
      <c r="FE48" s="251"/>
      <c r="FF48" s="251"/>
      <c r="FG48" s="251"/>
      <c r="FH48" s="251"/>
      <c r="FI48" s="251"/>
      <c r="FJ48" s="251"/>
      <c r="FK48" s="251"/>
      <c r="FL48" s="251"/>
      <c r="FM48" s="251"/>
      <c r="FN48" s="251"/>
      <c r="FO48" s="251"/>
      <c r="FP48" s="251"/>
      <c r="FQ48" s="251"/>
      <c r="FR48" s="251"/>
      <c r="FS48" s="251"/>
      <c r="FT48" s="251"/>
      <c r="FU48" s="251"/>
      <c r="FV48" s="251"/>
      <c r="FW48" s="251"/>
      <c r="FX48" s="251"/>
      <c r="FY48" s="251"/>
      <c r="FZ48" s="251"/>
      <c r="GA48" s="251"/>
      <c r="GB48" s="251"/>
      <c r="GC48" s="251"/>
      <c r="GD48" s="251"/>
      <c r="GE48" s="251"/>
      <c r="GF48" s="251"/>
      <c r="GG48" s="251"/>
      <c r="GH48" s="251"/>
      <c r="GI48" s="251"/>
      <c r="GJ48" s="251"/>
      <c r="GK48" s="251"/>
      <c r="GL48" s="251"/>
      <c r="GM48" s="251"/>
    </row>
    <row r="49" spans="1:195" s="110" customFormat="1" ht="12" customHeight="1">
      <c r="A49" s="143"/>
      <c r="B49" s="589"/>
      <c r="C49"/>
      <c r="D49"/>
      <c r="E49"/>
      <c r="F49" s="239" t="s">
        <v>289</v>
      </c>
      <c r="G49" s="593"/>
      <c r="H49" s="533"/>
      <c r="I49" s="531" t="s">
        <v>438</v>
      </c>
      <c r="J49" s="220" t="s">
        <v>69</v>
      </c>
      <c r="K49" s="142"/>
      <c r="L49" s="142"/>
      <c r="M49" s="142"/>
      <c r="N49" s="142" t="str">
        <f>F49 &amp; "::" &amp; L20</f>
        <v>7.3.1::</v>
      </c>
      <c r="O49" s="142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2">
        <f t="shared" si="10"/>
        <v>0</v>
      </c>
      <c r="BE49" s="252">
        <f t="shared" si="10"/>
        <v>0</v>
      </c>
      <c r="BF49" s="252">
        <f t="shared" si="10"/>
        <v>0</v>
      </c>
      <c r="BG49" s="252">
        <f>SUM(BK49,BO49,BS49,BW49)</f>
        <v>0</v>
      </c>
      <c r="BH49" s="251"/>
      <c r="BI49" s="251"/>
      <c r="BJ49" s="251"/>
      <c r="BK49" s="251"/>
      <c r="BL49" s="251"/>
      <c r="BM49" s="251"/>
      <c r="BN49" s="251"/>
      <c r="BO49" s="251"/>
      <c r="BP49" s="251"/>
      <c r="BQ49" s="251"/>
      <c r="BR49" s="251"/>
      <c r="BS49" s="251"/>
      <c r="BT49" s="251"/>
      <c r="BU49" s="251"/>
      <c r="BV49" s="251"/>
      <c r="BW49" s="251"/>
      <c r="BX49" s="252">
        <f t="shared" si="11"/>
        <v>0</v>
      </c>
      <c r="BY49" s="252">
        <f t="shared" si="11"/>
        <v>0</v>
      </c>
      <c r="BZ49" s="252">
        <f t="shared" si="11"/>
        <v>0</v>
      </c>
      <c r="CA49" s="252">
        <f t="shared" si="11"/>
        <v>0</v>
      </c>
      <c r="CB49" s="251"/>
      <c r="CC49" s="251"/>
      <c r="CD49" s="251"/>
      <c r="CE49" s="251"/>
      <c r="CF49" s="251"/>
      <c r="CG49" s="251"/>
      <c r="CH49" s="251"/>
      <c r="CI49" s="251"/>
      <c r="CJ49" s="251"/>
      <c r="CK49" s="251"/>
      <c r="CL49" s="251"/>
      <c r="CM49" s="251"/>
      <c r="CN49" s="251"/>
      <c r="CO49" s="251"/>
      <c r="CP49" s="251"/>
      <c r="CQ49" s="251"/>
      <c r="CR49" s="251"/>
      <c r="CS49" s="251"/>
      <c r="CT49" s="251"/>
      <c r="CU49" s="251"/>
      <c r="CV49" s="251"/>
      <c r="CW49" s="251"/>
      <c r="CX49" s="251"/>
      <c r="CY49" s="251"/>
      <c r="CZ49" s="251"/>
      <c r="DA49" s="251"/>
      <c r="DB49" s="251"/>
      <c r="DC49" s="251"/>
      <c r="DD49" s="252">
        <f t="shared" si="12"/>
        <v>0</v>
      </c>
      <c r="DE49" s="252">
        <f t="shared" si="12"/>
        <v>0</v>
      </c>
      <c r="DF49" s="252">
        <f t="shared" si="12"/>
        <v>0</v>
      </c>
      <c r="DG49" s="252">
        <f t="shared" si="12"/>
        <v>0</v>
      </c>
      <c r="DH49" s="251"/>
      <c r="DI49" s="251"/>
      <c r="DJ49" s="251"/>
      <c r="DK49" s="251"/>
      <c r="DL49" s="251"/>
      <c r="DM49" s="251"/>
      <c r="DN49" s="251"/>
      <c r="DO49" s="251"/>
      <c r="DP49" s="251"/>
      <c r="DQ49" s="251"/>
      <c r="DR49" s="251"/>
      <c r="DS49" s="251"/>
      <c r="DT49" s="251"/>
      <c r="DU49" s="251"/>
      <c r="DV49" s="251"/>
      <c r="DW49" s="251"/>
      <c r="DX49" s="251"/>
      <c r="DY49" s="251"/>
      <c r="DZ49" s="251"/>
      <c r="EA49" s="251"/>
      <c r="EB49" s="251"/>
      <c r="EC49" s="251"/>
      <c r="ED49" s="251"/>
      <c r="EE49" s="251"/>
      <c r="EF49" s="251"/>
      <c r="EG49" s="251"/>
      <c r="EH49" s="251"/>
      <c r="EI49" s="251"/>
      <c r="EJ49" s="251"/>
      <c r="EK49" s="251"/>
      <c r="EL49" s="251"/>
      <c r="EM49" s="251"/>
      <c r="EN49" s="251"/>
      <c r="EO49" s="251"/>
      <c r="EP49" s="251"/>
      <c r="EQ49" s="251"/>
      <c r="ER49" s="251"/>
      <c r="ES49" s="251"/>
      <c r="ET49" s="251"/>
      <c r="EU49" s="251"/>
      <c r="EV49" s="251"/>
      <c r="EW49" s="251"/>
      <c r="EX49" s="251"/>
      <c r="EY49" s="251"/>
      <c r="EZ49" s="251"/>
      <c r="FA49" s="251"/>
      <c r="FB49" s="251"/>
      <c r="FC49" s="251"/>
      <c r="FD49" s="251"/>
      <c r="FE49" s="251"/>
      <c r="FF49" s="251"/>
      <c r="FG49" s="251"/>
      <c r="FH49" s="251"/>
      <c r="FI49" s="251"/>
      <c r="FJ49" s="251"/>
      <c r="FK49" s="251"/>
      <c r="FL49" s="251"/>
      <c r="FM49" s="251"/>
      <c r="FN49" s="251"/>
      <c r="FO49" s="251"/>
      <c r="FP49" s="251"/>
      <c r="FQ49" s="251"/>
      <c r="FR49" s="251"/>
      <c r="FS49" s="251"/>
      <c r="FT49" s="251"/>
      <c r="FU49" s="251"/>
      <c r="FV49" s="251"/>
      <c r="FW49" s="251"/>
      <c r="FX49" s="251"/>
      <c r="FY49" s="251"/>
      <c r="FZ49" s="251"/>
      <c r="GA49" s="251"/>
      <c r="GB49" s="251"/>
      <c r="GC49" s="251"/>
      <c r="GD49" s="251"/>
      <c r="GE49" s="251"/>
      <c r="GF49" s="251"/>
      <c r="GG49" s="251"/>
      <c r="GH49" s="251"/>
      <c r="GI49" s="251"/>
      <c r="GJ49" s="251"/>
      <c r="GK49" s="251"/>
      <c r="GL49" s="251"/>
      <c r="GM49" s="251"/>
    </row>
    <row r="50" spans="1:195" s="110" customFormat="1" ht="12" customHeight="1">
      <c r="A50" s="143"/>
      <c r="B50" s="589"/>
      <c r="C50"/>
      <c r="D50"/>
      <c r="E50"/>
      <c r="F50" s="239" t="s">
        <v>290</v>
      </c>
      <c r="G50" s="593"/>
      <c r="H50" s="533"/>
      <c r="I50" s="531"/>
      <c r="J50" s="220" t="s">
        <v>70</v>
      </c>
      <c r="K50" s="142"/>
      <c r="L50" s="142"/>
      <c r="M50" s="142"/>
      <c r="N50" s="142" t="str">
        <f>F50 &amp; "::" &amp; L20</f>
        <v>7.3.2::</v>
      </c>
      <c r="O50" s="142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2">
        <f t="shared" si="10"/>
        <v>0</v>
      </c>
      <c r="BE50" s="252">
        <f t="shared" si="10"/>
        <v>0</v>
      </c>
      <c r="BF50" s="252">
        <f t="shared" si="10"/>
        <v>0</v>
      </c>
      <c r="BG50" s="252">
        <f>SUM(BK50,BO50,BS50,BW50)</f>
        <v>0</v>
      </c>
      <c r="BH50" s="251"/>
      <c r="BI50" s="251"/>
      <c r="BJ50" s="251"/>
      <c r="BK50" s="251"/>
      <c r="BL50" s="251"/>
      <c r="BM50" s="251"/>
      <c r="BN50" s="251"/>
      <c r="BO50" s="251"/>
      <c r="BP50" s="251"/>
      <c r="BQ50" s="251"/>
      <c r="BR50" s="251"/>
      <c r="BS50" s="251"/>
      <c r="BT50" s="251"/>
      <c r="BU50" s="251"/>
      <c r="BV50" s="251"/>
      <c r="BW50" s="251"/>
      <c r="BX50" s="252">
        <f t="shared" si="11"/>
        <v>0</v>
      </c>
      <c r="BY50" s="252">
        <f t="shared" si="11"/>
        <v>0</v>
      </c>
      <c r="BZ50" s="252">
        <f t="shared" si="11"/>
        <v>0</v>
      </c>
      <c r="CA50" s="252">
        <f t="shared" si="11"/>
        <v>0</v>
      </c>
      <c r="CB50" s="251"/>
      <c r="CC50" s="251"/>
      <c r="CD50" s="251"/>
      <c r="CE50" s="251"/>
      <c r="CF50" s="251"/>
      <c r="CG50" s="251"/>
      <c r="CH50" s="251"/>
      <c r="CI50" s="251"/>
      <c r="CJ50" s="251"/>
      <c r="CK50" s="251"/>
      <c r="CL50" s="251"/>
      <c r="CM50" s="251"/>
      <c r="CN50" s="251"/>
      <c r="CO50" s="251"/>
      <c r="CP50" s="251"/>
      <c r="CQ50" s="251"/>
      <c r="CR50" s="251"/>
      <c r="CS50" s="251"/>
      <c r="CT50" s="251"/>
      <c r="CU50" s="251"/>
      <c r="CV50" s="251"/>
      <c r="CW50" s="251"/>
      <c r="CX50" s="251"/>
      <c r="CY50" s="251"/>
      <c r="CZ50" s="251"/>
      <c r="DA50" s="251"/>
      <c r="DB50" s="251"/>
      <c r="DC50" s="251"/>
      <c r="DD50" s="252">
        <f t="shared" si="12"/>
        <v>0</v>
      </c>
      <c r="DE50" s="252">
        <f t="shared" si="12"/>
        <v>0</v>
      </c>
      <c r="DF50" s="252">
        <f t="shared" si="12"/>
        <v>0</v>
      </c>
      <c r="DG50" s="252">
        <f t="shared" si="12"/>
        <v>0</v>
      </c>
      <c r="DH50" s="251"/>
      <c r="DI50" s="251"/>
      <c r="DJ50" s="251"/>
      <c r="DK50" s="251"/>
      <c r="DL50" s="251"/>
      <c r="DM50" s="251"/>
      <c r="DN50" s="251"/>
      <c r="DO50" s="251"/>
      <c r="DP50" s="251"/>
      <c r="DQ50" s="251"/>
      <c r="DR50" s="251"/>
      <c r="DS50" s="251"/>
      <c r="DT50" s="251"/>
      <c r="DU50" s="251"/>
      <c r="DV50" s="251"/>
      <c r="DW50" s="251"/>
      <c r="DX50" s="251"/>
      <c r="DY50" s="251"/>
      <c r="DZ50" s="251"/>
      <c r="EA50" s="251"/>
      <c r="EB50" s="251"/>
      <c r="EC50" s="251"/>
      <c r="ED50" s="251"/>
      <c r="EE50" s="251"/>
      <c r="EF50" s="251"/>
      <c r="EG50" s="251"/>
      <c r="EH50" s="251"/>
      <c r="EI50" s="251"/>
      <c r="EJ50" s="251"/>
      <c r="EK50" s="251"/>
      <c r="EL50" s="251"/>
      <c r="EM50" s="251"/>
      <c r="EN50" s="251"/>
      <c r="EO50" s="251"/>
      <c r="EP50" s="251"/>
      <c r="EQ50" s="251"/>
      <c r="ER50" s="251"/>
      <c r="ES50" s="251"/>
      <c r="ET50" s="251"/>
      <c r="EU50" s="251"/>
      <c r="EV50" s="251"/>
      <c r="EW50" s="251"/>
      <c r="EX50" s="251"/>
      <c r="EY50" s="251"/>
      <c r="EZ50" s="251"/>
      <c r="FA50" s="251"/>
      <c r="FB50" s="251"/>
      <c r="FC50" s="251"/>
      <c r="FD50" s="251"/>
      <c r="FE50" s="251"/>
      <c r="FF50" s="251"/>
      <c r="FG50" s="251"/>
      <c r="FH50" s="251"/>
      <c r="FI50" s="251"/>
      <c r="FJ50" s="251"/>
      <c r="FK50" s="251"/>
      <c r="FL50" s="251"/>
      <c r="FM50" s="251"/>
      <c r="FN50" s="251"/>
      <c r="FO50" s="251"/>
      <c r="FP50" s="251"/>
      <c r="FQ50" s="251"/>
      <c r="FR50" s="251"/>
      <c r="FS50" s="251"/>
      <c r="FT50" s="251"/>
      <c r="FU50" s="251"/>
      <c r="FV50" s="251"/>
      <c r="FW50" s="251"/>
      <c r="FX50" s="251"/>
      <c r="FY50" s="251"/>
      <c r="FZ50" s="251"/>
      <c r="GA50" s="251"/>
      <c r="GB50" s="251"/>
      <c r="GC50" s="251"/>
      <c r="GD50" s="251"/>
      <c r="GE50" s="251"/>
      <c r="GF50" s="251"/>
      <c r="GG50" s="251"/>
      <c r="GH50" s="251"/>
      <c r="GI50" s="251"/>
      <c r="GJ50" s="251"/>
      <c r="GK50" s="251"/>
      <c r="GL50" s="251"/>
      <c r="GM50" s="251"/>
    </row>
    <row r="51" spans="1:195" s="110" customFormat="1" ht="12" customHeight="1">
      <c r="A51" s="143"/>
      <c r="B51" s="589"/>
      <c r="C51"/>
      <c r="D51"/>
      <c r="E51"/>
      <c r="F51" s="239" t="s">
        <v>280</v>
      </c>
      <c r="G51" s="587" t="s">
        <v>176</v>
      </c>
      <c r="H51" s="530" t="s">
        <v>441</v>
      </c>
      <c r="I51" s="533"/>
      <c r="J51" s="220" t="s">
        <v>69</v>
      </c>
      <c r="K51" s="142"/>
      <c r="L51" s="142"/>
      <c r="M51" s="142"/>
      <c r="N51" s="142" t="str">
        <f>F51 &amp; "::" &amp; L20</f>
        <v>8.1::</v>
      </c>
      <c r="O51" s="142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1"/>
      <c r="BR51" s="251"/>
      <c r="BS51" s="251"/>
      <c r="BT51" s="251"/>
      <c r="BU51" s="251"/>
      <c r="BV51" s="251"/>
      <c r="BW51" s="251"/>
      <c r="BX51" s="251"/>
      <c r="BY51" s="251"/>
      <c r="BZ51" s="251"/>
      <c r="CA51" s="251"/>
      <c r="CB51" s="251"/>
      <c r="CC51" s="251"/>
      <c r="CD51" s="251"/>
      <c r="CE51" s="251"/>
      <c r="CF51" s="251"/>
      <c r="CG51" s="251"/>
      <c r="CH51" s="251"/>
      <c r="CI51" s="251"/>
      <c r="CJ51" s="251"/>
      <c r="CK51" s="251"/>
      <c r="CL51" s="251"/>
      <c r="CM51" s="251"/>
      <c r="CN51" s="251"/>
      <c r="CO51" s="251"/>
      <c r="CP51" s="251"/>
      <c r="CQ51" s="251"/>
      <c r="CR51" s="251"/>
      <c r="CS51" s="251"/>
      <c r="CT51" s="251"/>
      <c r="CU51" s="251"/>
      <c r="CV51" s="251"/>
      <c r="CW51" s="251"/>
      <c r="CX51" s="251"/>
      <c r="CY51" s="251"/>
      <c r="CZ51" s="251"/>
      <c r="DA51" s="251"/>
      <c r="DB51" s="251"/>
      <c r="DC51" s="251"/>
      <c r="DD51" s="251"/>
      <c r="DE51" s="251"/>
      <c r="DF51" s="251"/>
      <c r="DG51" s="251"/>
      <c r="DH51" s="251"/>
      <c r="DI51" s="251"/>
      <c r="DJ51" s="251"/>
      <c r="DK51" s="251"/>
      <c r="DL51" s="251"/>
      <c r="DM51" s="251"/>
      <c r="DN51" s="251"/>
      <c r="DO51" s="251"/>
      <c r="DP51" s="251"/>
      <c r="DQ51" s="251"/>
      <c r="DR51" s="251"/>
      <c r="DS51" s="251"/>
      <c r="DT51" s="251"/>
      <c r="DU51" s="251"/>
      <c r="DV51" s="251"/>
      <c r="DW51" s="251"/>
      <c r="DX51" s="251"/>
      <c r="DY51" s="251"/>
      <c r="DZ51" s="251"/>
      <c r="EA51" s="251"/>
      <c r="EB51" s="251"/>
      <c r="EC51" s="251"/>
      <c r="ED51" s="251"/>
      <c r="EE51" s="251"/>
      <c r="EF51" s="251"/>
      <c r="EG51" s="251"/>
      <c r="EH51" s="251"/>
      <c r="EI51" s="251"/>
      <c r="EJ51" s="251"/>
      <c r="EK51" s="251"/>
      <c r="EL51" s="251"/>
      <c r="EM51" s="251"/>
      <c r="EN51" s="251"/>
      <c r="EO51" s="251"/>
      <c r="EP51" s="251"/>
      <c r="EQ51" s="251"/>
      <c r="ER51" s="251"/>
      <c r="ES51" s="251"/>
      <c r="ET51" s="251"/>
      <c r="EU51" s="251"/>
      <c r="EV51" s="251"/>
      <c r="EW51" s="251"/>
      <c r="EX51" s="251"/>
      <c r="EY51" s="251"/>
      <c r="EZ51" s="251"/>
      <c r="FA51" s="251"/>
      <c r="FB51" s="251"/>
      <c r="FC51" s="251"/>
      <c r="FD51" s="251"/>
      <c r="FE51" s="251"/>
      <c r="FF51" s="251"/>
      <c r="FG51" s="251"/>
      <c r="FH51" s="251"/>
      <c r="FI51" s="251"/>
      <c r="FJ51" s="251"/>
      <c r="FK51" s="251"/>
      <c r="FL51" s="251"/>
      <c r="FM51" s="251"/>
      <c r="FN51" s="251"/>
      <c r="FO51" s="251"/>
      <c r="FP51" s="251"/>
      <c r="FQ51" s="251"/>
      <c r="FR51" s="251"/>
      <c r="FS51" s="251"/>
      <c r="FT51" s="251"/>
      <c r="FU51" s="251"/>
      <c r="FV51" s="251"/>
      <c r="FW51" s="251"/>
      <c r="FX51" s="251"/>
      <c r="FY51" s="251"/>
      <c r="FZ51" s="251"/>
      <c r="GA51" s="251"/>
      <c r="GB51" s="251"/>
      <c r="GC51" s="251"/>
      <c r="GD51" s="251"/>
      <c r="GE51" s="251"/>
      <c r="GF51" s="251"/>
      <c r="GG51" s="251"/>
      <c r="GH51" s="251"/>
      <c r="GI51" s="251"/>
      <c r="GJ51" s="251"/>
      <c r="GK51" s="251"/>
      <c r="GL51" s="251"/>
      <c r="GM51" s="251"/>
    </row>
    <row r="52" spans="1:195" s="110" customFormat="1" ht="12" customHeight="1">
      <c r="A52" s="143"/>
      <c r="B52" s="589"/>
      <c r="C52"/>
      <c r="D52"/>
      <c r="E52"/>
      <c r="F52" s="239" t="s">
        <v>420</v>
      </c>
      <c r="G52" s="587"/>
      <c r="H52" s="533"/>
      <c r="I52" s="533"/>
      <c r="J52" s="220" t="s">
        <v>70</v>
      </c>
      <c r="K52" s="142"/>
      <c r="L52" s="142"/>
      <c r="M52" s="142"/>
      <c r="N52" s="142" t="str">
        <f>F52 &amp; "::" &amp; L20</f>
        <v>8.2::</v>
      </c>
      <c r="O52" s="142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1"/>
      <c r="BR52" s="251"/>
      <c r="BS52" s="251"/>
      <c r="BT52" s="251"/>
      <c r="BU52" s="251"/>
      <c r="BV52" s="251"/>
      <c r="BW52" s="251"/>
      <c r="BX52" s="251"/>
      <c r="BY52" s="251"/>
      <c r="BZ52" s="251"/>
      <c r="CA52" s="251"/>
      <c r="CB52" s="251"/>
      <c r="CC52" s="251"/>
      <c r="CD52" s="251"/>
      <c r="CE52" s="251"/>
      <c r="CF52" s="251"/>
      <c r="CG52" s="251"/>
      <c r="CH52" s="251"/>
      <c r="CI52" s="251"/>
      <c r="CJ52" s="251"/>
      <c r="CK52" s="251"/>
      <c r="CL52" s="251"/>
      <c r="CM52" s="251"/>
      <c r="CN52" s="251"/>
      <c r="CO52" s="251"/>
      <c r="CP52" s="251"/>
      <c r="CQ52" s="251"/>
      <c r="CR52" s="251"/>
      <c r="CS52" s="251"/>
      <c r="CT52" s="251"/>
      <c r="CU52" s="251"/>
      <c r="CV52" s="251"/>
      <c r="CW52" s="251"/>
      <c r="CX52" s="251"/>
      <c r="CY52" s="251"/>
      <c r="CZ52" s="251"/>
      <c r="DA52" s="251"/>
      <c r="DB52" s="251"/>
      <c r="DC52" s="251"/>
      <c r="DD52" s="251"/>
      <c r="DE52" s="251"/>
      <c r="DF52" s="251"/>
      <c r="DG52" s="251"/>
      <c r="DH52" s="251"/>
      <c r="DI52" s="251"/>
      <c r="DJ52" s="251"/>
      <c r="DK52" s="251"/>
      <c r="DL52" s="251"/>
      <c r="DM52" s="251"/>
      <c r="DN52" s="251"/>
      <c r="DO52" s="251"/>
      <c r="DP52" s="251"/>
      <c r="DQ52" s="251"/>
      <c r="DR52" s="251"/>
      <c r="DS52" s="251"/>
      <c r="DT52" s="251"/>
      <c r="DU52" s="251"/>
      <c r="DV52" s="251"/>
      <c r="DW52" s="251"/>
      <c r="DX52" s="251"/>
      <c r="DY52" s="251"/>
      <c r="DZ52" s="251"/>
      <c r="EA52" s="251"/>
      <c r="EB52" s="251"/>
      <c r="EC52" s="251"/>
      <c r="ED52" s="251"/>
      <c r="EE52" s="251"/>
      <c r="EF52" s="251"/>
      <c r="EG52" s="251"/>
      <c r="EH52" s="251"/>
      <c r="EI52" s="251"/>
      <c r="EJ52" s="251"/>
      <c r="EK52" s="251"/>
      <c r="EL52" s="251"/>
      <c r="EM52" s="251"/>
      <c r="EN52" s="251"/>
      <c r="EO52" s="251"/>
      <c r="EP52" s="251"/>
      <c r="EQ52" s="251"/>
      <c r="ER52" s="251"/>
      <c r="ES52" s="251"/>
      <c r="ET52" s="251"/>
      <c r="EU52" s="251"/>
      <c r="EV52" s="251"/>
      <c r="EW52" s="251"/>
      <c r="EX52" s="251"/>
      <c r="EY52" s="251"/>
      <c r="EZ52" s="251"/>
      <c r="FA52" s="251"/>
      <c r="FB52" s="251"/>
      <c r="FC52" s="251"/>
      <c r="FD52" s="251"/>
      <c r="FE52" s="251"/>
      <c r="FF52" s="251"/>
      <c r="FG52" s="251"/>
      <c r="FH52" s="251"/>
      <c r="FI52" s="251"/>
      <c r="FJ52" s="251"/>
      <c r="FK52" s="251"/>
      <c r="FL52" s="251"/>
      <c r="FM52" s="251"/>
      <c r="FN52" s="251"/>
      <c r="FO52" s="251"/>
      <c r="FP52" s="251"/>
      <c r="FQ52" s="251"/>
      <c r="FR52" s="251"/>
      <c r="FS52" s="251"/>
      <c r="FT52" s="251"/>
      <c r="FU52" s="251"/>
      <c r="FV52" s="251"/>
      <c r="FW52" s="251"/>
      <c r="FX52" s="251"/>
      <c r="FY52" s="251"/>
      <c r="FZ52" s="251"/>
      <c r="GA52" s="251"/>
      <c r="GB52" s="251"/>
      <c r="GC52" s="251"/>
      <c r="GD52" s="251"/>
      <c r="GE52" s="251"/>
      <c r="GF52" s="251"/>
      <c r="GG52" s="251"/>
      <c r="GH52" s="251"/>
      <c r="GI52" s="251"/>
      <c r="GJ52" s="251"/>
      <c r="GK52" s="251"/>
      <c r="GL52" s="251"/>
      <c r="GM52" s="251"/>
    </row>
    <row r="53" spans="1:195" s="110" customFormat="1" ht="12" customHeight="1">
      <c r="A53" s="143"/>
      <c r="B53" s="589"/>
      <c r="C53"/>
      <c r="D53"/>
      <c r="E53"/>
      <c r="F53" s="239" t="s">
        <v>281</v>
      </c>
      <c r="G53" s="587"/>
      <c r="H53" s="532" t="s">
        <v>475</v>
      </c>
      <c r="I53" s="533"/>
      <c r="J53" s="533"/>
      <c r="K53" s="142"/>
      <c r="L53" s="142"/>
      <c r="M53" s="142"/>
      <c r="N53" s="142" t="str">
        <f>F53 &amp; "::" &amp; L20</f>
        <v>9::</v>
      </c>
      <c r="O53" s="142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1"/>
      <c r="BE53" s="251"/>
      <c r="BF53" s="251"/>
      <c r="BG53" s="251"/>
      <c r="BH53" s="251"/>
      <c r="BI53" s="251"/>
      <c r="BJ53" s="251"/>
      <c r="BK53" s="251"/>
      <c r="BL53" s="251"/>
      <c r="BM53" s="251"/>
      <c r="BN53" s="251"/>
      <c r="BO53" s="251"/>
      <c r="BP53" s="251"/>
      <c r="BQ53" s="251"/>
      <c r="BR53" s="251"/>
      <c r="BS53" s="251"/>
      <c r="BT53" s="251"/>
      <c r="BU53" s="251"/>
      <c r="BV53" s="251"/>
      <c r="BW53" s="251"/>
      <c r="BX53" s="251"/>
      <c r="BY53" s="251"/>
      <c r="BZ53" s="251"/>
      <c r="CA53" s="251"/>
      <c r="CB53" s="251"/>
      <c r="CC53" s="251"/>
      <c r="CD53" s="251"/>
      <c r="CE53" s="251"/>
      <c r="CF53" s="251"/>
      <c r="CG53" s="251"/>
      <c r="CH53" s="251"/>
      <c r="CI53" s="251"/>
      <c r="CJ53" s="251"/>
      <c r="CK53" s="251"/>
      <c r="CL53" s="251"/>
      <c r="CM53" s="251"/>
      <c r="CN53" s="251"/>
      <c r="CO53" s="251"/>
      <c r="CP53" s="251"/>
      <c r="CQ53" s="251"/>
      <c r="CR53" s="251"/>
      <c r="CS53" s="251"/>
      <c r="CT53" s="251"/>
      <c r="CU53" s="251"/>
      <c r="CV53" s="251"/>
      <c r="CW53" s="251"/>
      <c r="CX53" s="251"/>
      <c r="CY53" s="251"/>
      <c r="CZ53" s="251"/>
      <c r="DA53" s="251"/>
      <c r="DB53" s="251"/>
      <c r="DC53" s="251"/>
      <c r="DD53" s="251"/>
      <c r="DE53" s="251"/>
      <c r="DF53" s="251"/>
      <c r="DG53" s="251"/>
      <c r="DH53" s="251"/>
      <c r="DI53" s="251"/>
      <c r="DJ53" s="251"/>
      <c r="DK53" s="251"/>
      <c r="DL53" s="251"/>
      <c r="DM53" s="251"/>
      <c r="DN53" s="251"/>
      <c r="DO53" s="251"/>
      <c r="DP53" s="251"/>
      <c r="DQ53" s="251"/>
      <c r="DR53" s="251"/>
      <c r="DS53" s="251"/>
      <c r="DT53" s="251"/>
      <c r="DU53" s="251"/>
      <c r="DV53" s="251"/>
      <c r="DW53" s="251"/>
      <c r="DX53" s="251"/>
      <c r="DY53" s="251"/>
      <c r="DZ53" s="251"/>
      <c r="EA53" s="251"/>
      <c r="EB53" s="251"/>
      <c r="EC53" s="251"/>
      <c r="ED53" s="251"/>
      <c r="EE53" s="251"/>
      <c r="EF53" s="251"/>
      <c r="EG53" s="251"/>
      <c r="EH53" s="251"/>
      <c r="EI53" s="251"/>
      <c r="EJ53" s="251"/>
      <c r="EK53" s="251"/>
      <c r="EL53" s="251"/>
      <c r="EM53" s="251"/>
      <c r="EN53" s="251"/>
      <c r="EO53" s="251"/>
      <c r="EP53" s="251"/>
      <c r="EQ53" s="251"/>
      <c r="ER53" s="251"/>
      <c r="ES53" s="251"/>
      <c r="ET53" s="251"/>
      <c r="EU53" s="251"/>
      <c r="EV53" s="251"/>
      <c r="EW53" s="251"/>
      <c r="EX53" s="251"/>
      <c r="EY53" s="251"/>
      <c r="EZ53" s="251"/>
      <c r="FA53" s="251"/>
      <c r="FB53" s="251"/>
      <c r="FC53" s="251"/>
      <c r="FD53" s="251"/>
      <c r="FE53" s="251"/>
      <c r="FF53" s="251"/>
      <c r="FG53" s="251"/>
      <c r="FH53" s="251"/>
      <c r="FI53" s="251"/>
      <c r="FJ53" s="251"/>
      <c r="FK53" s="251"/>
      <c r="FL53" s="251"/>
      <c r="FM53" s="251"/>
      <c r="FN53" s="251"/>
      <c r="FO53" s="251"/>
      <c r="FP53" s="251"/>
      <c r="FQ53" s="251"/>
      <c r="FR53" s="251"/>
      <c r="FS53" s="251"/>
      <c r="FT53" s="251"/>
      <c r="FU53" s="251"/>
      <c r="FV53" s="251"/>
      <c r="FW53" s="251"/>
      <c r="FX53" s="251"/>
      <c r="FY53" s="251"/>
      <c r="FZ53" s="251"/>
      <c r="GA53" s="251"/>
      <c r="GB53" s="251"/>
      <c r="GC53" s="251"/>
      <c r="GD53" s="251"/>
      <c r="GE53" s="251"/>
      <c r="GF53" s="251"/>
      <c r="GG53" s="251"/>
      <c r="GH53" s="251"/>
      <c r="GI53" s="251"/>
      <c r="GJ53" s="251"/>
      <c r="GK53" s="251"/>
      <c r="GL53" s="251"/>
      <c r="GM53" s="251"/>
    </row>
    <row r="54" spans="1:195" s="110" customFormat="1" ht="12" customHeight="1">
      <c r="A54" s="143"/>
      <c r="B54" s="589"/>
      <c r="C54"/>
      <c r="D54"/>
      <c r="E54"/>
      <c r="F54" s="239" t="s">
        <v>294</v>
      </c>
      <c r="G54" s="587"/>
      <c r="H54" s="534" t="s">
        <v>442</v>
      </c>
      <c r="I54" s="533"/>
      <c r="J54" s="220" t="s">
        <v>69</v>
      </c>
      <c r="K54" s="142"/>
      <c r="L54" s="142"/>
      <c r="M54" s="142"/>
      <c r="N54" s="142" t="str">
        <f>F54 &amp; "::" &amp; L20</f>
        <v>10.1::</v>
      </c>
      <c r="O54" s="142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1"/>
      <c r="BN54" s="251"/>
      <c r="BO54" s="251"/>
      <c r="BP54" s="251"/>
      <c r="BQ54" s="251"/>
      <c r="BR54" s="251"/>
      <c r="BS54" s="251"/>
      <c r="BT54" s="251"/>
      <c r="BU54" s="251"/>
      <c r="BV54" s="251"/>
      <c r="BW54" s="251"/>
      <c r="BX54" s="251"/>
      <c r="BY54" s="251"/>
      <c r="BZ54" s="251"/>
      <c r="CA54" s="251"/>
      <c r="CB54" s="251"/>
      <c r="CC54" s="251"/>
      <c r="CD54" s="251"/>
      <c r="CE54" s="251"/>
      <c r="CF54" s="251"/>
      <c r="CG54" s="251"/>
      <c r="CH54" s="251"/>
      <c r="CI54" s="251"/>
      <c r="CJ54" s="251"/>
      <c r="CK54" s="251"/>
      <c r="CL54" s="251"/>
      <c r="CM54" s="251"/>
      <c r="CN54" s="251"/>
      <c r="CO54" s="251"/>
      <c r="CP54" s="251"/>
      <c r="CQ54" s="251"/>
      <c r="CR54" s="251"/>
      <c r="CS54" s="251"/>
      <c r="CT54" s="251"/>
      <c r="CU54" s="251"/>
      <c r="CV54" s="251"/>
      <c r="CW54" s="251"/>
      <c r="CX54" s="251"/>
      <c r="CY54" s="251"/>
      <c r="CZ54" s="251"/>
      <c r="DA54" s="251"/>
      <c r="DB54" s="251"/>
      <c r="DC54" s="251"/>
      <c r="DD54" s="251"/>
      <c r="DE54" s="251"/>
      <c r="DF54" s="251"/>
      <c r="DG54" s="251"/>
      <c r="DH54" s="251"/>
      <c r="DI54" s="251"/>
      <c r="DJ54" s="251"/>
      <c r="DK54" s="251"/>
      <c r="DL54" s="251"/>
      <c r="DM54" s="251"/>
      <c r="DN54" s="251"/>
      <c r="DO54" s="251"/>
      <c r="DP54" s="251"/>
      <c r="DQ54" s="251"/>
      <c r="DR54" s="251"/>
      <c r="DS54" s="251"/>
      <c r="DT54" s="251"/>
      <c r="DU54" s="251"/>
      <c r="DV54" s="251"/>
      <c r="DW54" s="251"/>
      <c r="DX54" s="251"/>
      <c r="DY54" s="251"/>
      <c r="DZ54" s="251"/>
      <c r="EA54" s="251"/>
      <c r="EB54" s="251"/>
      <c r="EC54" s="251"/>
      <c r="ED54" s="251"/>
      <c r="EE54" s="251"/>
      <c r="EF54" s="251"/>
      <c r="EG54" s="251"/>
      <c r="EH54" s="251"/>
      <c r="EI54" s="251"/>
      <c r="EJ54" s="251"/>
      <c r="EK54" s="251"/>
      <c r="EL54" s="251"/>
      <c r="EM54" s="251"/>
      <c r="EN54" s="251"/>
      <c r="EO54" s="251"/>
      <c r="EP54" s="251"/>
      <c r="EQ54" s="251"/>
      <c r="ER54" s="251"/>
      <c r="ES54" s="251"/>
      <c r="ET54" s="251"/>
      <c r="EU54" s="251"/>
      <c r="EV54" s="251"/>
      <c r="EW54" s="251"/>
      <c r="EX54" s="251"/>
      <c r="EY54" s="251"/>
      <c r="EZ54" s="251"/>
      <c r="FA54" s="251"/>
      <c r="FB54" s="251"/>
      <c r="FC54" s="251"/>
      <c r="FD54" s="251"/>
      <c r="FE54" s="251"/>
      <c r="FF54" s="251"/>
      <c r="FG54" s="251"/>
      <c r="FH54" s="251"/>
      <c r="FI54" s="251"/>
      <c r="FJ54" s="251"/>
      <c r="FK54" s="251"/>
      <c r="FL54" s="251"/>
      <c r="FM54" s="251"/>
      <c r="FN54" s="251"/>
      <c r="FO54" s="251"/>
      <c r="FP54" s="251"/>
      <c r="FQ54" s="251"/>
      <c r="FR54" s="251"/>
      <c r="FS54" s="251"/>
      <c r="FT54" s="251"/>
      <c r="FU54" s="251"/>
      <c r="FV54" s="251"/>
      <c r="FW54" s="251"/>
      <c r="FX54" s="251"/>
      <c r="FY54" s="251"/>
      <c r="FZ54" s="251"/>
      <c r="GA54" s="251"/>
      <c r="GB54" s="251"/>
      <c r="GC54" s="251"/>
      <c r="GD54" s="251"/>
      <c r="GE54" s="251"/>
      <c r="GF54" s="251"/>
      <c r="GG54" s="251"/>
      <c r="GH54" s="251"/>
      <c r="GI54" s="251"/>
      <c r="GJ54" s="251"/>
      <c r="GK54" s="251"/>
      <c r="GL54" s="251"/>
      <c r="GM54" s="251"/>
    </row>
    <row r="55" spans="1:195" s="110" customFormat="1" ht="12" customHeight="1">
      <c r="A55" s="143"/>
      <c r="B55" s="589"/>
      <c r="C55"/>
      <c r="D55"/>
      <c r="E55"/>
      <c r="F55" s="239" t="s">
        <v>295</v>
      </c>
      <c r="G55" s="587"/>
      <c r="H55" s="533"/>
      <c r="I55" s="533"/>
      <c r="J55" s="220" t="s">
        <v>70</v>
      </c>
      <c r="K55" s="142"/>
      <c r="L55" s="142"/>
      <c r="M55" s="142"/>
      <c r="N55" s="142" t="str">
        <f>F55 &amp; "::" &amp; L20</f>
        <v>10.2::</v>
      </c>
      <c r="O55" s="142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  <c r="BC55" s="251"/>
      <c r="BD55" s="251"/>
      <c r="BE55" s="251"/>
      <c r="BF55" s="251"/>
      <c r="BG55" s="251"/>
      <c r="BH55" s="251"/>
      <c r="BI55" s="251"/>
      <c r="BJ55" s="251"/>
      <c r="BK55" s="251"/>
      <c r="BL55" s="251"/>
      <c r="BM55" s="251"/>
      <c r="BN55" s="251"/>
      <c r="BO55" s="251"/>
      <c r="BP55" s="251"/>
      <c r="BQ55" s="251"/>
      <c r="BR55" s="251"/>
      <c r="BS55" s="251"/>
      <c r="BT55" s="251"/>
      <c r="BU55" s="251"/>
      <c r="BV55" s="251"/>
      <c r="BW55" s="251"/>
      <c r="BX55" s="251"/>
      <c r="BY55" s="251"/>
      <c r="BZ55" s="251"/>
      <c r="CA55" s="251"/>
      <c r="CB55" s="251"/>
      <c r="CC55" s="251"/>
      <c r="CD55" s="251"/>
      <c r="CE55" s="251"/>
      <c r="CF55" s="251"/>
      <c r="CG55" s="251"/>
      <c r="CH55" s="251"/>
      <c r="CI55" s="251"/>
      <c r="CJ55" s="251"/>
      <c r="CK55" s="251"/>
      <c r="CL55" s="251"/>
      <c r="CM55" s="251"/>
      <c r="CN55" s="251"/>
      <c r="CO55" s="251"/>
      <c r="CP55" s="251"/>
      <c r="CQ55" s="251"/>
      <c r="CR55" s="251"/>
      <c r="CS55" s="251"/>
      <c r="CT55" s="251"/>
      <c r="CU55" s="251"/>
      <c r="CV55" s="251"/>
      <c r="CW55" s="251"/>
      <c r="CX55" s="251"/>
      <c r="CY55" s="251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251"/>
      <c r="DL55" s="251"/>
      <c r="DM55" s="251"/>
      <c r="DN55" s="251"/>
      <c r="DO55" s="251"/>
      <c r="DP55" s="251"/>
      <c r="DQ55" s="251"/>
      <c r="DR55" s="251"/>
      <c r="DS55" s="251"/>
      <c r="DT55" s="251"/>
      <c r="DU55" s="251"/>
      <c r="DV55" s="251"/>
      <c r="DW55" s="251"/>
      <c r="DX55" s="251"/>
      <c r="DY55" s="251"/>
      <c r="DZ55" s="251"/>
      <c r="EA55" s="251"/>
      <c r="EB55" s="251"/>
      <c r="EC55" s="251"/>
      <c r="ED55" s="251"/>
      <c r="EE55" s="251"/>
      <c r="EF55" s="251"/>
      <c r="EG55" s="251"/>
      <c r="EH55" s="251"/>
      <c r="EI55" s="251"/>
      <c r="EJ55" s="251"/>
      <c r="EK55" s="251"/>
      <c r="EL55" s="251"/>
      <c r="EM55" s="251"/>
      <c r="EN55" s="251"/>
      <c r="EO55" s="251"/>
      <c r="EP55" s="251"/>
      <c r="EQ55" s="251"/>
      <c r="ER55" s="251"/>
      <c r="ES55" s="251"/>
      <c r="ET55" s="251"/>
      <c r="EU55" s="251"/>
      <c r="EV55" s="251"/>
      <c r="EW55" s="251"/>
      <c r="EX55" s="251"/>
      <c r="EY55" s="251"/>
      <c r="EZ55" s="251"/>
      <c r="FA55" s="251"/>
      <c r="FB55" s="251"/>
      <c r="FC55" s="251"/>
      <c r="FD55" s="251"/>
      <c r="FE55" s="251"/>
      <c r="FF55" s="251"/>
      <c r="FG55" s="251"/>
      <c r="FH55" s="251"/>
      <c r="FI55" s="251"/>
      <c r="FJ55" s="251"/>
      <c r="FK55" s="251"/>
      <c r="FL55" s="251"/>
      <c r="FM55" s="251"/>
      <c r="FN55" s="251"/>
      <c r="FO55" s="251"/>
      <c r="FP55" s="251"/>
      <c r="FQ55" s="251"/>
      <c r="FR55" s="251"/>
      <c r="FS55" s="251"/>
      <c r="FT55" s="251"/>
      <c r="FU55" s="251"/>
      <c r="FV55" s="251"/>
      <c r="FW55" s="251"/>
      <c r="FX55" s="251"/>
      <c r="FY55" s="251"/>
      <c r="FZ55" s="251"/>
      <c r="GA55" s="251"/>
      <c r="GB55" s="251"/>
      <c r="GC55" s="251"/>
      <c r="GD55" s="251"/>
      <c r="GE55" s="251"/>
      <c r="GF55" s="251"/>
      <c r="GG55" s="251"/>
      <c r="GH55" s="251"/>
      <c r="GI55" s="251"/>
      <c r="GJ55" s="251"/>
      <c r="GK55" s="251"/>
      <c r="GL55" s="251"/>
      <c r="GM55" s="251"/>
    </row>
    <row r="58" spans="1:195">
      <c r="G58" s="643" t="s">
        <v>719</v>
      </c>
      <c r="H58" s="643"/>
      <c r="I58" s="643"/>
      <c r="K58" s="287">
        <f>$D57</f>
        <v>0</v>
      </c>
      <c r="L58" s="287">
        <f>$D57</f>
        <v>0</v>
      </c>
      <c r="M58" s="287">
        <f>$D57</f>
        <v>0</v>
      </c>
      <c r="N58" s="248">
        <f>$D57</f>
        <v>0</v>
      </c>
      <c r="O58" s="248"/>
      <c r="P58" s="287">
        <f>$D57</f>
        <v>0</v>
      </c>
      <c r="Q58" s="287">
        <f>$D57</f>
        <v>0</v>
      </c>
      <c r="R58" s="287">
        <f>$D57</f>
        <v>0</v>
      </c>
      <c r="S58" s="248">
        <f>$D57</f>
        <v>0</v>
      </c>
    </row>
    <row r="59" spans="1:195">
      <c r="G59" s="643" t="s">
        <v>525</v>
      </c>
      <c r="H59" s="643"/>
      <c r="I59" s="643"/>
      <c r="K59" s="286"/>
      <c r="L59" s="286"/>
      <c r="M59" s="286"/>
      <c r="N59" s="251"/>
      <c r="O59" s="251"/>
      <c r="P59" s="362"/>
      <c r="Q59" s="362"/>
      <c r="R59" s="362"/>
      <c r="S59" s="251"/>
    </row>
    <row r="60" spans="1:195">
      <c r="G60" s="643" t="s">
        <v>526</v>
      </c>
      <c r="H60" s="643"/>
      <c r="I60" s="643"/>
      <c r="K60" s="252">
        <f>K59*K58</f>
        <v>0</v>
      </c>
      <c r="L60" s="252">
        <f>L59*L58</f>
        <v>0</v>
      </c>
      <c r="M60" s="252">
        <f>M59*M58</f>
        <v>0</v>
      </c>
      <c r="N60" s="251"/>
      <c r="O60" s="251"/>
      <c r="P60" s="252">
        <f>P59*P58</f>
        <v>0</v>
      </c>
      <c r="Q60" s="252">
        <f>Q59*Q58</f>
        <v>0</v>
      </c>
      <c r="R60" s="252">
        <f>R59*R58</f>
        <v>0</v>
      </c>
      <c r="S60" s="251"/>
    </row>
    <row r="61" spans="1:195">
      <c r="G61" s="643" t="s">
        <v>527</v>
      </c>
      <c r="H61" s="643"/>
      <c r="I61" s="643"/>
      <c r="K61" s="286"/>
      <c r="L61" s="286"/>
      <c r="M61" s="252">
        <f>IF(M65=0,0,M68*1000/M65)</f>
        <v>0</v>
      </c>
      <c r="N61" s="251"/>
      <c r="O61" s="251"/>
      <c r="P61" s="362"/>
      <c r="Q61" s="362"/>
      <c r="R61" s="252">
        <f>IF(R65=0,0,R68*1000/R65)</f>
        <v>0</v>
      </c>
      <c r="S61" s="251"/>
    </row>
    <row r="62" spans="1:195">
      <c r="G62" s="643" t="s">
        <v>528</v>
      </c>
      <c r="H62" s="643"/>
      <c r="I62" s="643"/>
      <c r="K62" s="252">
        <f>K61*K58</f>
        <v>0</v>
      </c>
      <c r="L62" s="252">
        <f>L61*L58</f>
        <v>0</v>
      </c>
      <c r="M62" s="252">
        <f>IF(M65=0,0,M69*1000/M65)</f>
        <v>0</v>
      </c>
      <c r="N62" s="251"/>
      <c r="O62" s="251"/>
      <c r="P62" s="252">
        <f>P61*P58</f>
        <v>0</v>
      </c>
      <c r="Q62" s="252">
        <f>Q61*Q58</f>
        <v>0</v>
      </c>
      <c r="R62" s="252">
        <f>IF(R65=0,0,R69*1000/R65)</f>
        <v>0</v>
      </c>
      <c r="S62" s="251"/>
    </row>
    <row r="63" spans="1:195">
      <c r="G63" s="643" t="s">
        <v>720</v>
      </c>
      <c r="H63" s="643"/>
      <c r="I63" s="643"/>
      <c r="K63" s="252">
        <f>IF(K67=0,0,K68*1000/K67)</f>
        <v>0</v>
      </c>
      <c r="L63" s="252">
        <f>IF(L67=0,0,L68*1000/L67)</f>
        <v>0</v>
      </c>
      <c r="M63" s="252">
        <f>IF(M67=0,0,M68*1000/M67)</f>
        <v>0</v>
      </c>
      <c r="N63" s="251"/>
      <c r="O63" s="251"/>
      <c r="P63" s="252">
        <f>IF(P67=0,0,P68*1000/P67)</f>
        <v>0</v>
      </c>
      <c r="Q63" s="252">
        <f>IF(Q67=0,0,Q68*1000/Q67)</f>
        <v>0</v>
      </c>
      <c r="R63" s="252">
        <f>IF(R67=0,0,R68*1000/R67)</f>
        <v>0</v>
      </c>
      <c r="S63" s="251"/>
    </row>
    <row r="64" spans="1:195">
      <c r="G64" s="643" t="s">
        <v>721</v>
      </c>
      <c r="H64" s="643"/>
      <c r="I64" s="643"/>
      <c r="K64" s="252">
        <f>IF(K67=0,0,K69*1000/K67)</f>
        <v>0</v>
      </c>
      <c r="L64" s="252">
        <f>IF(L67=0,0,L69*1000/L67)</f>
        <v>0</v>
      </c>
      <c r="M64" s="252">
        <f>IF(M67=0,0,M69*1000/M67)</f>
        <v>0</v>
      </c>
      <c r="N64" s="251"/>
      <c r="O64" s="251"/>
      <c r="P64" s="252">
        <f>IF(P67=0,0,P69*1000/P67)</f>
        <v>0</v>
      </c>
      <c r="Q64" s="252">
        <f>IF(Q67=0,0,Q69*1000/Q67)</f>
        <v>0</v>
      </c>
      <c r="R64" s="252">
        <f>IF(R67=0,0,R69*1000/R67)</f>
        <v>0</v>
      </c>
      <c r="S64" s="251"/>
    </row>
    <row r="65" spans="7:19">
      <c r="G65" s="643" t="s">
        <v>722</v>
      </c>
      <c r="H65" s="643"/>
      <c r="I65" s="643"/>
      <c r="K65" s="286"/>
      <c r="L65" s="286"/>
      <c r="M65" s="286"/>
      <c r="N65" s="251"/>
      <c r="O65" s="251"/>
      <c r="P65" s="362"/>
      <c r="Q65" s="362"/>
      <c r="R65" s="362"/>
      <c r="S65" s="251"/>
    </row>
    <row r="66" spans="7:19">
      <c r="G66" s="643" t="s">
        <v>723</v>
      </c>
      <c r="H66" s="643"/>
      <c r="I66" s="643"/>
      <c r="K66" s="286"/>
      <c r="L66" s="286"/>
      <c r="M66" s="286"/>
      <c r="N66" s="251"/>
      <c r="O66" s="251"/>
      <c r="P66" s="362"/>
      <c r="Q66" s="362"/>
      <c r="R66" s="362"/>
      <c r="S66" s="251"/>
    </row>
    <row r="67" spans="7:19">
      <c r="K67" s="252">
        <f>K65*K66</f>
        <v>0</v>
      </c>
      <c r="L67" s="252">
        <f>L65*L66</f>
        <v>0</v>
      </c>
      <c r="M67" s="252">
        <f>M65*M66</f>
        <v>0</v>
      </c>
      <c r="N67" s="251"/>
      <c r="O67" s="251"/>
      <c r="P67" s="252">
        <f>P65*P66</f>
        <v>0</v>
      </c>
      <c r="Q67" s="252">
        <f>Q65*Q66</f>
        <v>0</v>
      </c>
      <c r="R67" s="252">
        <f>R65*R66</f>
        <v>0</v>
      </c>
      <c r="S67" s="251"/>
    </row>
    <row r="68" spans="7:19">
      <c r="K68" s="252">
        <f>K61*K65/1000</f>
        <v>0</v>
      </c>
      <c r="L68" s="252">
        <f>L61*L65/1000</f>
        <v>0</v>
      </c>
      <c r="M68" s="252">
        <f>M59*M65/1000+M76+M81+M86</f>
        <v>0</v>
      </c>
      <c r="N68" s="251"/>
      <c r="O68" s="251"/>
      <c r="P68" s="252">
        <f>P61*P65/1000</f>
        <v>0</v>
      </c>
      <c r="Q68" s="252">
        <f>Q61*Q65/1000</f>
        <v>0</v>
      </c>
      <c r="R68" s="252">
        <f>R59*R65/1000+R76+R81+R86</f>
        <v>0</v>
      </c>
      <c r="S68" s="251"/>
    </row>
    <row r="69" spans="7:19">
      <c r="K69" s="252">
        <f>K62*K65/1000</f>
        <v>0</v>
      </c>
      <c r="L69" s="252">
        <f>L62*L65/1000</f>
        <v>0</v>
      </c>
      <c r="M69" s="252">
        <f>M60*M65/1000+M77+M82+M87</f>
        <v>0</v>
      </c>
      <c r="N69" s="251"/>
      <c r="O69" s="251"/>
      <c r="P69" s="252">
        <f>P62*P65/1000</f>
        <v>0</v>
      </c>
      <c r="Q69" s="252">
        <f>Q62*Q65/1000</f>
        <v>0</v>
      </c>
      <c r="R69" s="252">
        <f>R60*R65/1000+R77+R82+R87</f>
        <v>0</v>
      </c>
      <c r="S69" s="251"/>
    </row>
    <row r="70" spans="7:19">
      <c r="K70" s="286"/>
      <c r="L70" s="251"/>
      <c r="M70" s="251"/>
      <c r="N70" s="251"/>
      <c r="O70" s="251"/>
      <c r="P70" s="362"/>
      <c r="Q70" s="251"/>
      <c r="R70" s="251"/>
      <c r="S70" s="251"/>
    </row>
    <row r="71" spans="7:19">
      <c r="K71" s="252">
        <f>K70*K58</f>
        <v>0</v>
      </c>
      <c r="L71" s="251"/>
      <c r="M71" s="251"/>
      <c r="N71" s="251"/>
      <c r="O71" s="251"/>
      <c r="P71" s="252">
        <f>P70*P58</f>
        <v>0</v>
      </c>
      <c r="Q71" s="251"/>
      <c r="R71" s="251"/>
      <c r="S71" s="251"/>
    </row>
    <row r="72" spans="7:19">
      <c r="K72" s="286"/>
      <c r="L72" s="251"/>
      <c r="M72" s="251"/>
      <c r="N72" s="251"/>
      <c r="O72" s="251"/>
      <c r="P72" s="362"/>
      <c r="Q72" s="251"/>
      <c r="R72" s="251"/>
      <c r="S72" s="251"/>
    </row>
    <row r="73" spans="7:19">
      <c r="K73" s="251"/>
      <c r="L73" s="251"/>
      <c r="M73" s="286"/>
      <c r="N73" s="251"/>
      <c r="O73" s="251"/>
      <c r="P73" s="251"/>
      <c r="Q73" s="251"/>
      <c r="R73" s="362"/>
      <c r="S73" s="251"/>
    </row>
    <row r="74" spans="7:19">
      <c r="K74" s="251"/>
      <c r="L74" s="251"/>
      <c r="M74" s="252">
        <f>M73*M58</f>
        <v>0</v>
      </c>
      <c r="N74" s="251"/>
      <c r="O74" s="251"/>
      <c r="P74" s="251"/>
      <c r="Q74" s="251"/>
      <c r="R74" s="252">
        <f>R73*R58</f>
        <v>0</v>
      </c>
      <c r="S74" s="251"/>
    </row>
    <row r="75" spans="7:19">
      <c r="K75" s="251"/>
      <c r="L75" s="251"/>
      <c r="M75" s="286"/>
      <c r="N75" s="251"/>
      <c r="O75" s="251"/>
      <c r="P75" s="251"/>
      <c r="Q75" s="251"/>
      <c r="R75" s="362"/>
      <c r="S75" s="251"/>
    </row>
    <row r="76" spans="7:19">
      <c r="K76" s="251"/>
      <c r="L76" s="251"/>
      <c r="M76" s="252">
        <f>M73*M75/1000</f>
        <v>0</v>
      </c>
      <c r="N76" s="251"/>
      <c r="O76" s="251"/>
      <c r="P76" s="251"/>
      <c r="Q76" s="251"/>
      <c r="R76" s="252">
        <f>R73*R75/1000</f>
        <v>0</v>
      </c>
      <c r="S76" s="251"/>
    </row>
    <row r="77" spans="7:19">
      <c r="K77" s="251"/>
      <c r="L77" s="251"/>
      <c r="M77" s="252">
        <f>M74*M75/1000</f>
        <v>0</v>
      </c>
      <c r="N77" s="251"/>
      <c r="O77" s="251"/>
      <c r="P77" s="251"/>
      <c r="Q77" s="251"/>
      <c r="R77" s="252">
        <f>R74*R75/1000</f>
        <v>0</v>
      </c>
      <c r="S77" s="251"/>
    </row>
    <row r="78" spans="7:19">
      <c r="K78" s="251"/>
      <c r="L78" s="251"/>
      <c r="M78" s="286"/>
      <c r="N78" s="251"/>
      <c r="O78" s="251"/>
      <c r="P78" s="251"/>
      <c r="Q78" s="251"/>
      <c r="R78" s="362"/>
      <c r="S78" s="251"/>
    </row>
    <row r="79" spans="7:19">
      <c r="K79" s="251"/>
      <c r="L79" s="251"/>
      <c r="M79" s="252">
        <f>M78*M58</f>
        <v>0</v>
      </c>
      <c r="N79" s="251"/>
      <c r="O79" s="251"/>
      <c r="P79" s="251"/>
      <c r="Q79" s="251"/>
      <c r="R79" s="252">
        <f>R78*R58</f>
        <v>0</v>
      </c>
      <c r="S79" s="251"/>
    </row>
    <row r="80" spans="7:19">
      <c r="K80" s="251"/>
      <c r="L80" s="251"/>
      <c r="M80" s="286"/>
      <c r="N80" s="251"/>
      <c r="O80" s="251"/>
      <c r="P80" s="251"/>
      <c r="Q80" s="251"/>
      <c r="R80" s="362"/>
      <c r="S80" s="251"/>
    </row>
    <row r="81" spans="1:195">
      <c r="K81" s="251"/>
      <c r="L81" s="251"/>
      <c r="M81" s="252">
        <f>M78*M80/1000</f>
        <v>0</v>
      </c>
      <c r="N81" s="251"/>
      <c r="O81" s="251"/>
      <c r="P81" s="251"/>
      <c r="Q81" s="251"/>
      <c r="R81" s="252">
        <f>R78*R80/1000</f>
        <v>0</v>
      </c>
      <c r="S81" s="251"/>
    </row>
    <row r="82" spans="1:195">
      <c r="K82" s="251"/>
      <c r="L82" s="251"/>
      <c r="M82" s="252">
        <f>M79*M80/1000</f>
        <v>0</v>
      </c>
      <c r="N82" s="251"/>
      <c r="O82" s="251"/>
      <c r="P82" s="251"/>
      <c r="Q82" s="251"/>
      <c r="R82" s="252">
        <f>R79*R80/1000</f>
        <v>0</v>
      </c>
      <c r="S82" s="251"/>
    </row>
    <row r="83" spans="1:195">
      <c r="K83" s="251"/>
      <c r="L83" s="251"/>
      <c r="M83" s="286"/>
      <c r="N83" s="251"/>
      <c r="O83" s="251"/>
      <c r="P83" s="251"/>
      <c r="Q83" s="251"/>
      <c r="R83" s="362"/>
      <c r="S83" s="251"/>
    </row>
    <row r="84" spans="1:195">
      <c r="K84" s="251"/>
      <c r="L84" s="251"/>
      <c r="M84" s="252">
        <f>M83*M58</f>
        <v>0</v>
      </c>
      <c r="N84" s="251"/>
      <c r="O84" s="251"/>
      <c r="P84" s="251"/>
      <c r="Q84" s="251"/>
      <c r="R84" s="252">
        <f>R83*R58</f>
        <v>0</v>
      </c>
      <c r="S84" s="251"/>
    </row>
    <row r="85" spans="1:195">
      <c r="K85" s="251"/>
      <c r="L85" s="251"/>
      <c r="M85" s="286"/>
      <c r="N85" s="251"/>
      <c r="O85" s="251"/>
      <c r="P85" s="251"/>
      <c r="Q85" s="251"/>
      <c r="R85" s="362"/>
      <c r="S85" s="251"/>
    </row>
    <row r="86" spans="1:195">
      <c r="K86" s="251"/>
      <c r="L86" s="251"/>
      <c r="M86" s="252">
        <f>M83*M85/1000</f>
        <v>0</v>
      </c>
      <c r="N86" s="251"/>
      <c r="O86" s="251"/>
      <c r="P86" s="251"/>
      <c r="Q86" s="251"/>
      <c r="R86" s="252">
        <f>R83*R85/1000</f>
        <v>0</v>
      </c>
      <c r="S86" s="251"/>
    </row>
    <row r="87" spans="1:195">
      <c r="K87" s="251"/>
      <c r="L87" s="251"/>
      <c r="M87" s="252">
        <f>M84*M85/1000</f>
        <v>0</v>
      </c>
      <c r="N87" s="251"/>
      <c r="O87" s="251"/>
      <c r="P87" s="251"/>
      <c r="Q87" s="251"/>
      <c r="R87" s="252">
        <f>R84*R85/1000</f>
        <v>0</v>
      </c>
      <c r="S87" s="251"/>
    </row>
    <row r="88" spans="1:195">
      <c r="K88" s="251"/>
      <c r="L88" s="251"/>
      <c r="M88" s="251"/>
      <c r="N88" s="252">
        <f>N91*N90</f>
        <v>0</v>
      </c>
      <c r="O88" s="251"/>
      <c r="P88" s="251"/>
      <c r="Q88" s="251"/>
      <c r="R88" s="251"/>
      <c r="S88" s="252">
        <f>S91*S90</f>
        <v>0</v>
      </c>
    </row>
    <row r="89" spans="1:195">
      <c r="K89" s="251"/>
      <c r="L89" s="251"/>
      <c r="M89" s="251"/>
      <c r="N89" s="252">
        <f>N92*N90</f>
        <v>0</v>
      </c>
      <c r="O89" s="251"/>
      <c r="P89" s="251"/>
      <c r="Q89" s="251"/>
      <c r="R89" s="251"/>
      <c r="S89" s="252">
        <f>S92*S90</f>
        <v>0</v>
      </c>
    </row>
    <row r="90" spans="1:195">
      <c r="K90" s="251"/>
      <c r="L90" s="251"/>
      <c r="M90" s="251"/>
      <c r="N90" s="250"/>
      <c r="O90" s="251"/>
      <c r="P90" s="251"/>
      <c r="Q90" s="251"/>
      <c r="R90" s="251"/>
      <c r="S90" s="363"/>
    </row>
    <row r="91" spans="1:195">
      <c r="K91" s="251"/>
      <c r="L91" s="251"/>
      <c r="M91" s="251"/>
      <c r="N91" s="250"/>
      <c r="O91" s="251"/>
      <c r="P91" s="251"/>
      <c r="Q91" s="251"/>
      <c r="R91" s="251"/>
      <c r="S91" s="363"/>
    </row>
    <row r="92" spans="1:195">
      <c r="K92" s="251"/>
      <c r="L92" s="251"/>
      <c r="M92" s="251"/>
      <c r="N92" s="252">
        <f>N91*N58</f>
        <v>0</v>
      </c>
      <c r="O92" s="251"/>
      <c r="P92" s="251"/>
      <c r="Q92" s="251"/>
      <c r="R92" s="251"/>
      <c r="S92" s="252">
        <f>S91*S58</f>
        <v>0</v>
      </c>
    </row>
    <row r="96" spans="1:195" s="110" customFormat="1" ht="23.25" customHeight="1">
      <c r="A96" s="143"/>
      <c r="B96" s="588"/>
      <c r="C96"/>
      <c r="D96" s="78">
        <f>NDS</f>
        <v>1.2</v>
      </c>
      <c r="E96"/>
      <c r="F96" s="291">
        <f>B96</f>
        <v>0</v>
      </c>
      <c r="G96" s="641" t="s">
        <v>443</v>
      </c>
      <c r="H96" s="642"/>
      <c r="I96" s="642"/>
      <c r="J96" s="642"/>
      <c r="K96" s="245"/>
      <c r="L96" s="244"/>
      <c r="M96" s="244">
        <f>SUM(P107:GM107)+SUM(P127:GM127)</f>
        <v>0</v>
      </c>
      <c r="N96" s="245"/>
      <c r="O96" s="245"/>
      <c r="P96" s="245"/>
      <c r="Q96" s="245"/>
      <c r="R96" s="245"/>
      <c r="S96" s="245"/>
      <c r="T96" s="245"/>
      <c r="U96" s="245"/>
      <c r="V96" s="245"/>
      <c r="W96" s="246" t="s">
        <v>487</v>
      </c>
      <c r="X96" s="247"/>
      <c r="Y96" s="247"/>
      <c r="Z96" s="245"/>
      <c r="AA96" s="246" t="s">
        <v>487</v>
      </c>
      <c r="AB96" s="247"/>
      <c r="AC96" s="247"/>
      <c r="AD96" s="245"/>
      <c r="AE96" s="246" t="s">
        <v>487</v>
      </c>
      <c r="AF96" s="247"/>
      <c r="AG96" s="247"/>
      <c r="AH96" s="245"/>
      <c r="AI96" s="246" t="s">
        <v>487</v>
      </c>
      <c r="AJ96" s="247"/>
      <c r="AK96" s="247"/>
      <c r="AL96" s="245"/>
      <c r="AM96" s="246" t="s">
        <v>487</v>
      </c>
      <c r="AN96" s="247"/>
      <c r="AO96" s="247"/>
      <c r="AP96" s="245"/>
      <c r="AQ96" s="246" t="s">
        <v>487</v>
      </c>
      <c r="AR96" s="247"/>
      <c r="AS96" s="247"/>
      <c r="AT96" s="245"/>
      <c r="AU96" s="246" t="s">
        <v>487</v>
      </c>
      <c r="AV96" s="247"/>
      <c r="AW96" s="247"/>
      <c r="AX96" s="245"/>
      <c r="AY96" s="246" t="s">
        <v>487</v>
      </c>
      <c r="AZ96" s="247"/>
      <c r="BA96" s="247"/>
      <c r="BB96" s="245"/>
      <c r="BC96" s="246" t="s">
        <v>487</v>
      </c>
      <c r="BD96" s="247"/>
      <c r="BE96" s="247"/>
      <c r="BF96" s="245"/>
      <c r="BG96" s="247"/>
      <c r="BH96" s="247"/>
      <c r="BI96" s="247"/>
      <c r="BJ96" s="245"/>
      <c r="BK96" s="246" t="s">
        <v>487</v>
      </c>
      <c r="BL96" s="247"/>
      <c r="BM96" s="247"/>
      <c r="BN96" s="245"/>
      <c r="BO96" s="246" t="s">
        <v>487</v>
      </c>
      <c r="BP96" s="247"/>
      <c r="BQ96" s="247"/>
      <c r="BR96" s="245"/>
      <c r="BS96" s="246" t="s">
        <v>487</v>
      </c>
      <c r="BT96" s="247"/>
      <c r="BU96" s="247"/>
      <c r="BV96" s="245"/>
      <c r="BW96" s="246" t="s">
        <v>487</v>
      </c>
      <c r="BX96" s="247"/>
      <c r="BY96" s="247"/>
      <c r="BZ96" s="245"/>
      <c r="CA96" s="247"/>
      <c r="CB96" s="247"/>
      <c r="CC96" s="247"/>
      <c r="CD96" s="245"/>
      <c r="CE96" s="246" t="s">
        <v>487</v>
      </c>
      <c r="CF96" s="247"/>
      <c r="CG96" s="247"/>
      <c r="CH96" s="245"/>
      <c r="CI96" s="246" t="s">
        <v>487</v>
      </c>
      <c r="CJ96" s="247"/>
      <c r="CK96" s="247"/>
      <c r="CL96" s="245"/>
      <c r="CM96" s="246" t="s">
        <v>487</v>
      </c>
      <c r="CN96" s="247"/>
      <c r="CO96" s="247"/>
      <c r="CP96" s="245"/>
      <c r="CQ96" s="246" t="s">
        <v>487</v>
      </c>
      <c r="CR96" s="247"/>
      <c r="CS96" s="247"/>
      <c r="CT96" s="245"/>
      <c r="CU96" s="246" t="s">
        <v>487</v>
      </c>
      <c r="CV96" s="247"/>
      <c r="CW96" s="247"/>
      <c r="CX96" s="245"/>
      <c r="CY96" s="246" t="s">
        <v>487</v>
      </c>
      <c r="CZ96" s="247"/>
      <c r="DA96" s="247"/>
      <c r="DB96" s="245"/>
      <c r="DC96" s="246" t="s">
        <v>487</v>
      </c>
      <c r="DD96" s="247"/>
      <c r="DE96" s="247"/>
      <c r="DF96" s="245"/>
      <c r="DG96" s="247"/>
      <c r="DH96" s="247"/>
      <c r="DI96" s="247"/>
      <c r="DJ96" s="245"/>
      <c r="DK96" s="246" t="s">
        <v>487</v>
      </c>
      <c r="DL96" s="247"/>
      <c r="DM96" s="247"/>
      <c r="DN96" s="245"/>
      <c r="DO96" s="246" t="s">
        <v>487</v>
      </c>
      <c r="DP96" s="247"/>
      <c r="DQ96" s="247"/>
      <c r="DR96" s="245"/>
      <c r="DS96" s="246" t="s">
        <v>487</v>
      </c>
      <c r="DT96" s="247"/>
      <c r="DU96" s="247"/>
      <c r="DV96" s="245"/>
      <c r="DW96" s="246" t="s">
        <v>487</v>
      </c>
      <c r="DX96" s="247"/>
      <c r="DY96" s="247"/>
      <c r="DZ96" s="245"/>
      <c r="EA96" s="246" t="s">
        <v>487</v>
      </c>
      <c r="EB96" s="247"/>
      <c r="EC96" s="247"/>
      <c r="ED96" s="245"/>
      <c r="EE96" s="246" t="s">
        <v>487</v>
      </c>
      <c r="EF96" s="247"/>
      <c r="EG96" s="247"/>
      <c r="EH96" s="245"/>
      <c r="EI96" s="246" t="s">
        <v>487</v>
      </c>
      <c r="EJ96" s="247"/>
      <c r="EK96" s="247"/>
      <c r="EL96" s="245"/>
      <c r="EM96" s="246" t="s">
        <v>487</v>
      </c>
      <c r="EN96" s="247"/>
      <c r="EO96" s="247"/>
      <c r="EP96" s="245"/>
      <c r="EQ96" s="246" t="s">
        <v>487</v>
      </c>
      <c r="ER96" s="247"/>
      <c r="ES96" s="247"/>
      <c r="ET96" s="245"/>
      <c r="EU96" s="246" t="s">
        <v>487</v>
      </c>
      <c r="EV96" s="247"/>
      <c r="EW96" s="247"/>
      <c r="EX96" s="245"/>
      <c r="EY96" s="246" t="s">
        <v>487</v>
      </c>
      <c r="EZ96" s="247"/>
      <c r="FA96" s="247"/>
      <c r="FB96" s="245"/>
      <c r="FC96" s="246" t="s">
        <v>487</v>
      </c>
      <c r="FD96" s="247"/>
      <c r="FE96" s="247"/>
      <c r="FF96" s="245"/>
      <c r="FG96" s="246" t="s">
        <v>487</v>
      </c>
      <c r="FH96" s="247"/>
      <c r="FI96" s="245"/>
      <c r="FJ96" s="245"/>
      <c r="FK96" s="246" t="s">
        <v>487</v>
      </c>
      <c r="FL96" s="247"/>
      <c r="FM96" s="247"/>
      <c r="FN96" s="245"/>
      <c r="FO96" s="246" t="s">
        <v>487</v>
      </c>
      <c r="FP96" s="247"/>
      <c r="FQ96" s="247"/>
      <c r="FR96" s="245"/>
      <c r="FS96" s="246" t="s">
        <v>487</v>
      </c>
      <c r="FT96" s="247"/>
      <c r="FU96" s="247"/>
      <c r="FV96" s="245"/>
      <c r="FW96" s="246" t="s">
        <v>487</v>
      </c>
      <c r="FX96" s="247"/>
      <c r="FY96" s="247"/>
      <c r="FZ96" s="245"/>
      <c r="GA96" s="246" t="s">
        <v>487</v>
      </c>
      <c r="GB96" s="247"/>
      <c r="GC96" s="247"/>
      <c r="GD96" s="245"/>
      <c r="GE96" s="246" t="s">
        <v>487</v>
      </c>
      <c r="GF96" s="245"/>
      <c r="GG96" s="245"/>
      <c r="GH96" s="292">
        <f>SUMIF($P$53:$GE$53,"12 месяцев",$P107:$GE107)+SUMIF($P$53:$GE$53,"12 месяцев",$P127:$GE127)</f>
        <v>0</v>
      </c>
      <c r="GI96" s="292">
        <f>SUMIF($P$53:$GE$53,"9 месяцев",$P107:$GE107)+SUMIF($P$53:$GE$53,"9 месяцев",$P127:$GE127)</f>
        <v>0</v>
      </c>
      <c r="GJ96" s="292">
        <f>SUMIF($P$53:$GE$53,"I полугодие",$P107:$GE107)+SUMIF($P$53:$GE$53,"I полугодие",$P127:$GE127)</f>
        <v>0</v>
      </c>
      <c r="GK96" s="292">
        <f>SUMIF($P$53:$GE$53,"I квартал",$P107:$GE107)+SUMIF($P$53:$GE$53,"I квартал",$P127:$GE127)</f>
        <v>0</v>
      </c>
      <c r="GL96" s="245"/>
      <c r="GM96" s="245"/>
    </row>
    <row r="97" spans="1:195" s="110" customFormat="1" ht="0.75" customHeight="1">
      <c r="A97" s="143"/>
      <c r="B97" s="588"/>
      <c r="C97"/>
      <c r="D97" s="78"/>
      <c r="E97"/>
      <c r="F97" s="242"/>
      <c r="G97" s="242"/>
      <c r="H97" s="242"/>
      <c r="I97" s="242"/>
      <c r="J97" s="242"/>
      <c r="K97" s="243"/>
      <c r="L97" s="243"/>
      <c r="M97" s="243"/>
      <c r="N97" s="243"/>
      <c r="O97" s="243"/>
      <c r="P97" s="243"/>
      <c r="Q97" s="243"/>
      <c r="R97" s="243"/>
      <c r="S97" s="244">
        <f>$D96</f>
        <v>1.2</v>
      </c>
      <c r="T97" s="243"/>
      <c r="U97" s="243"/>
      <c r="V97" s="243"/>
      <c r="W97" s="248">
        <f>$D96</f>
        <v>1.2</v>
      </c>
      <c r="X97" s="249"/>
      <c r="Y97" s="249"/>
      <c r="Z97" s="243"/>
      <c r="AA97" s="248">
        <f>$D96</f>
        <v>1.2</v>
      </c>
      <c r="AB97" s="249"/>
      <c r="AC97" s="249"/>
      <c r="AD97" s="243"/>
      <c r="AE97" s="248">
        <f>$D96</f>
        <v>1.2</v>
      </c>
      <c r="AF97" s="249"/>
      <c r="AG97" s="249"/>
      <c r="AH97" s="243"/>
      <c r="AI97" s="248">
        <f>$D96</f>
        <v>1.2</v>
      </c>
      <c r="AJ97" s="249"/>
      <c r="AK97" s="249"/>
      <c r="AL97" s="243"/>
      <c r="AM97" s="248">
        <f>$D96</f>
        <v>1.2</v>
      </c>
      <c r="AN97" s="249"/>
      <c r="AO97" s="249"/>
      <c r="AP97" s="243"/>
      <c r="AQ97" s="248">
        <f>$D96</f>
        <v>1.2</v>
      </c>
      <c r="AR97" s="249"/>
      <c r="AS97" s="249"/>
      <c r="AT97" s="243"/>
      <c r="AU97" s="248">
        <f>$D96</f>
        <v>1.2</v>
      </c>
      <c r="AV97" s="249"/>
      <c r="AW97" s="249"/>
      <c r="AX97" s="243"/>
      <c r="AY97" s="248">
        <f>$D96</f>
        <v>1.2</v>
      </c>
      <c r="AZ97" s="249"/>
      <c r="BA97" s="249"/>
      <c r="BB97" s="243"/>
      <c r="BC97" s="248">
        <f>$D96</f>
        <v>1.2</v>
      </c>
      <c r="BD97" s="249"/>
      <c r="BE97" s="249"/>
      <c r="BF97" s="243"/>
      <c r="BG97" s="248">
        <f>$D96</f>
        <v>1.2</v>
      </c>
      <c r="BH97" s="249"/>
      <c r="BI97" s="249"/>
      <c r="BJ97" s="243"/>
      <c r="BK97" s="248">
        <f>$D96</f>
        <v>1.2</v>
      </c>
      <c r="BL97" s="249"/>
      <c r="BM97" s="249"/>
      <c r="BN97" s="243"/>
      <c r="BO97" s="248">
        <f>$D96</f>
        <v>1.2</v>
      </c>
      <c r="BP97" s="249"/>
      <c r="BQ97" s="249"/>
      <c r="BR97" s="243"/>
      <c r="BS97" s="248">
        <f>$D96</f>
        <v>1.2</v>
      </c>
      <c r="BT97" s="249"/>
      <c r="BU97" s="249"/>
      <c r="BV97" s="243"/>
      <c r="BW97" s="248">
        <f>$D96</f>
        <v>1.2</v>
      </c>
      <c r="BX97" s="249"/>
      <c r="BY97" s="249"/>
      <c r="BZ97" s="243"/>
      <c r="CA97" s="248">
        <f>$D96</f>
        <v>1.2</v>
      </c>
      <c r="CB97" s="249"/>
      <c r="CC97" s="249"/>
      <c r="CD97" s="243"/>
      <c r="CE97" s="248">
        <f>$D96</f>
        <v>1.2</v>
      </c>
      <c r="CF97" s="249"/>
      <c r="CG97" s="249"/>
      <c r="CH97" s="243"/>
      <c r="CI97" s="248">
        <f>$D96</f>
        <v>1.2</v>
      </c>
      <c r="CJ97" s="249"/>
      <c r="CK97" s="249"/>
      <c r="CL97" s="243"/>
      <c r="CM97" s="248">
        <f>$D96</f>
        <v>1.2</v>
      </c>
      <c r="CN97" s="249"/>
      <c r="CO97" s="249"/>
      <c r="CP97" s="243"/>
      <c r="CQ97" s="248">
        <f>$D96</f>
        <v>1.2</v>
      </c>
      <c r="CR97" s="249"/>
      <c r="CS97" s="249"/>
      <c r="CT97" s="243"/>
      <c r="CU97" s="248">
        <f>$D96</f>
        <v>1.2</v>
      </c>
      <c r="CV97" s="249"/>
      <c r="CW97" s="249"/>
      <c r="CX97" s="243"/>
      <c r="CY97" s="248">
        <f>$D96</f>
        <v>1.2</v>
      </c>
      <c r="CZ97" s="249"/>
      <c r="DA97" s="249"/>
      <c r="DB97" s="243"/>
      <c r="DC97" s="248">
        <f>$D96</f>
        <v>1.2</v>
      </c>
      <c r="DD97" s="249"/>
      <c r="DE97" s="249"/>
      <c r="DF97" s="243"/>
      <c r="DG97" s="248">
        <f>$D96</f>
        <v>1.2</v>
      </c>
      <c r="DH97" s="249"/>
      <c r="DI97" s="249"/>
      <c r="DJ97" s="243"/>
      <c r="DK97" s="248">
        <f>$D96</f>
        <v>1.2</v>
      </c>
      <c r="DL97" s="249"/>
      <c r="DM97" s="249"/>
      <c r="DN97" s="243"/>
      <c r="DO97" s="248">
        <f>$D96</f>
        <v>1.2</v>
      </c>
      <c r="DP97" s="249"/>
      <c r="DQ97" s="249"/>
      <c r="DR97" s="243"/>
      <c r="DS97" s="248">
        <f>$D96</f>
        <v>1.2</v>
      </c>
      <c r="DT97" s="249"/>
      <c r="DU97" s="249"/>
      <c r="DV97" s="243"/>
      <c r="DW97" s="248">
        <f>$D96</f>
        <v>1.2</v>
      </c>
      <c r="DX97" s="249"/>
      <c r="DY97" s="249"/>
      <c r="DZ97" s="243"/>
      <c r="EA97" s="248">
        <f>$D96</f>
        <v>1.2</v>
      </c>
      <c r="EB97" s="249"/>
      <c r="EC97" s="249"/>
      <c r="ED97" s="243"/>
      <c r="EE97" s="248">
        <f>$D96</f>
        <v>1.2</v>
      </c>
      <c r="EF97" s="249"/>
      <c r="EG97" s="249"/>
      <c r="EH97" s="243"/>
      <c r="EI97" s="248">
        <f>$D96</f>
        <v>1.2</v>
      </c>
      <c r="EJ97" s="249"/>
      <c r="EK97" s="249"/>
      <c r="EL97" s="243"/>
      <c r="EM97" s="248">
        <f>$D96</f>
        <v>1.2</v>
      </c>
      <c r="EN97" s="249"/>
      <c r="EO97" s="249"/>
      <c r="EP97" s="243"/>
      <c r="EQ97" s="248">
        <f>$D96</f>
        <v>1.2</v>
      </c>
      <c r="ER97" s="249"/>
      <c r="ES97" s="249"/>
      <c r="ET97" s="243"/>
      <c r="EU97" s="248">
        <f>$D96</f>
        <v>1.2</v>
      </c>
      <c r="EV97" s="249"/>
      <c r="EW97" s="249"/>
      <c r="EX97" s="243"/>
      <c r="EY97" s="248">
        <f>$D96</f>
        <v>1.2</v>
      </c>
      <c r="EZ97" s="249"/>
      <c r="FA97" s="249"/>
      <c r="FB97" s="243"/>
      <c r="FC97" s="248">
        <f>$D96</f>
        <v>1.2</v>
      </c>
      <c r="FD97" s="249"/>
      <c r="FE97" s="249"/>
      <c r="FF97" s="243"/>
      <c r="FG97" s="248">
        <f>$D96</f>
        <v>1.2</v>
      </c>
      <c r="FH97" s="249"/>
      <c r="FI97" s="243"/>
      <c r="FJ97" s="243"/>
      <c r="FK97" s="248">
        <f>$D96</f>
        <v>1.2</v>
      </c>
      <c r="FL97" s="249"/>
      <c r="FM97" s="249"/>
      <c r="FN97" s="243"/>
      <c r="FO97" s="248">
        <f>$D96</f>
        <v>1.2</v>
      </c>
      <c r="FP97" s="249"/>
      <c r="FQ97" s="249"/>
      <c r="FR97" s="243"/>
      <c r="FS97" s="248">
        <f>$D96</f>
        <v>1.2</v>
      </c>
      <c r="FT97" s="249"/>
      <c r="FU97" s="249"/>
      <c r="FV97" s="243"/>
      <c r="FW97" s="248">
        <f>$D96</f>
        <v>1.2</v>
      </c>
      <c r="FX97" s="249"/>
      <c r="FY97" s="249"/>
      <c r="FZ97" s="243"/>
      <c r="GA97" s="248">
        <f>$D96</f>
        <v>1.2</v>
      </c>
      <c r="GB97" s="249"/>
      <c r="GC97" s="249"/>
      <c r="GD97" s="243"/>
      <c r="GE97" s="248">
        <f>$D96</f>
        <v>1.2</v>
      </c>
      <c r="GF97" s="243"/>
      <c r="GG97" s="243"/>
      <c r="GH97" s="243"/>
      <c r="GI97" s="243"/>
      <c r="GJ97" s="243"/>
      <c r="GK97" s="243"/>
      <c r="GL97" s="243"/>
      <c r="GM97" s="243"/>
    </row>
    <row r="98" spans="1:195" s="110" customFormat="1" ht="12" customHeight="1">
      <c r="A98" s="143"/>
      <c r="B98" s="589"/>
      <c r="C98"/>
      <c r="D98"/>
      <c r="E98"/>
      <c r="F98" s="239" t="s">
        <v>302</v>
      </c>
      <c r="G98" s="587" t="s">
        <v>429</v>
      </c>
      <c r="H98" s="530"/>
      <c r="I98" s="530"/>
      <c r="J98" s="220" t="s">
        <v>69</v>
      </c>
      <c r="K98" s="142"/>
      <c r="L98" s="142"/>
      <c r="M98" s="142"/>
      <c r="N98" s="142" t="str">
        <f>F98 &amp; "::" &amp; L96</f>
        <v>1.1.1::</v>
      </c>
      <c r="O98" s="251"/>
      <c r="P98" s="251"/>
      <c r="Q98" s="251"/>
      <c r="R98" s="251"/>
      <c r="S98" s="251"/>
      <c r="T98" s="251"/>
      <c r="U98" s="251"/>
      <c r="V98" s="251"/>
      <c r="W98" s="250"/>
      <c r="X98" s="251"/>
      <c r="Y98" s="251"/>
      <c r="Z98" s="251"/>
      <c r="AA98" s="250"/>
      <c r="AB98" s="251"/>
      <c r="AC98" s="251"/>
      <c r="AD98" s="251"/>
      <c r="AE98" s="250"/>
      <c r="AF98" s="251"/>
      <c r="AG98" s="251"/>
      <c r="AH98" s="251"/>
      <c r="AI98" s="250"/>
      <c r="AJ98" s="251"/>
      <c r="AK98" s="251"/>
      <c r="AL98" s="251"/>
      <c r="AM98" s="250"/>
      <c r="AN98" s="251"/>
      <c r="AO98" s="251"/>
      <c r="AP98" s="251"/>
      <c r="AQ98" s="250"/>
      <c r="AR98" s="251"/>
      <c r="AS98" s="251"/>
      <c r="AT98" s="251"/>
      <c r="AU98" s="250"/>
      <c r="AV98" s="251"/>
      <c r="AW98" s="251"/>
      <c r="AX98" s="251"/>
      <c r="AY98" s="250"/>
      <c r="AZ98" s="251"/>
      <c r="BA98" s="251"/>
      <c r="BB98" s="251"/>
      <c r="BC98" s="250"/>
      <c r="BD98" s="251"/>
      <c r="BE98" s="251"/>
      <c r="BF98" s="251"/>
      <c r="BG98" s="252">
        <f>IF(BG104=0,0,(BG107-BG115-BG120-BG125)*1000/BG104)</f>
        <v>0</v>
      </c>
      <c r="BH98" s="251"/>
      <c r="BI98" s="251"/>
      <c r="BJ98" s="251"/>
      <c r="BK98" s="250"/>
      <c r="BL98" s="251"/>
      <c r="BM98" s="251"/>
      <c r="BN98" s="251"/>
      <c r="BO98" s="250"/>
      <c r="BP98" s="251"/>
      <c r="BQ98" s="251"/>
      <c r="BR98" s="251"/>
      <c r="BS98" s="250"/>
      <c r="BT98" s="251"/>
      <c r="BU98" s="251"/>
      <c r="BV98" s="251"/>
      <c r="BW98" s="250"/>
      <c r="BX98" s="251"/>
      <c r="BY98" s="251"/>
      <c r="BZ98" s="251"/>
      <c r="CA98" s="252">
        <f>IF(CA104=0,0,(CA107-CA115-CA120-CA125)*1000/CA104)</f>
        <v>0</v>
      </c>
      <c r="CB98" s="251"/>
      <c r="CC98" s="251"/>
      <c r="CD98" s="251"/>
      <c r="CE98" s="250"/>
      <c r="CF98" s="251"/>
      <c r="CG98" s="251"/>
      <c r="CH98" s="251"/>
      <c r="CI98" s="250"/>
      <c r="CJ98" s="251"/>
      <c r="CK98" s="251"/>
      <c r="CL98" s="251"/>
      <c r="CM98" s="250"/>
      <c r="CN98" s="251"/>
      <c r="CO98" s="251"/>
      <c r="CP98" s="251"/>
      <c r="CQ98" s="250"/>
      <c r="CR98" s="251"/>
      <c r="CS98" s="251"/>
      <c r="CT98" s="251"/>
      <c r="CU98" s="250"/>
      <c r="CV98" s="251"/>
      <c r="CW98" s="251"/>
      <c r="CX98" s="251"/>
      <c r="CY98" s="250"/>
      <c r="CZ98" s="251"/>
      <c r="DA98" s="251"/>
      <c r="DB98" s="251"/>
      <c r="DC98" s="250"/>
      <c r="DD98" s="251"/>
      <c r="DE98" s="251"/>
      <c r="DF98" s="251"/>
      <c r="DG98" s="252">
        <f>IF(DG104=0,0,(DG107-DG115-DG120-DG125)*1000/DG104)</f>
        <v>0</v>
      </c>
      <c r="DH98" s="251"/>
      <c r="DI98" s="251"/>
      <c r="DJ98" s="251"/>
      <c r="DK98" s="250"/>
      <c r="DL98" s="251"/>
      <c r="DM98" s="251"/>
      <c r="DN98" s="251"/>
      <c r="DO98" s="250"/>
      <c r="DP98" s="251"/>
      <c r="DQ98" s="251"/>
      <c r="DR98" s="251"/>
      <c r="DS98" s="250"/>
      <c r="DT98" s="251"/>
      <c r="DU98" s="251"/>
      <c r="DV98" s="251"/>
      <c r="DW98" s="250"/>
      <c r="DX98" s="251"/>
      <c r="DY98" s="251"/>
      <c r="DZ98" s="251"/>
      <c r="EA98" s="250"/>
      <c r="EB98" s="251"/>
      <c r="EC98" s="251"/>
      <c r="ED98" s="251"/>
      <c r="EE98" s="250"/>
      <c r="EF98" s="251"/>
      <c r="EG98" s="251"/>
      <c r="EH98" s="251"/>
      <c r="EI98" s="250"/>
      <c r="EJ98" s="251"/>
      <c r="EK98" s="251"/>
      <c r="EL98" s="251"/>
      <c r="EM98" s="250"/>
      <c r="EN98" s="251"/>
      <c r="EO98" s="251"/>
      <c r="EP98" s="251"/>
      <c r="EQ98" s="250"/>
      <c r="ER98" s="251"/>
      <c r="ES98" s="251"/>
      <c r="ET98" s="251"/>
      <c r="EU98" s="251"/>
      <c r="EV98" s="251"/>
      <c r="EW98" s="251"/>
      <c r="EX98" s="251"/>
      <c r="EY98" s="251"/>
      <c r="EZ98" s="251"/>
      <c r="FA98" s="251"/>
      <c r="FB98" s="251"/>
      <c r="FC98" s="250"/>
      <c r="FD98" s="251"/>
      <c r="FE98" s="251"/>
      <c r="FF98" s="251"/>
      <c r="FG98" s="250"/>
      <c r="FH98" s="251"/>
      <c r="FI98" s="251"/>
      <c r="FJ98" s="251"/>
      <c r="FK98" s="250"/>
      <c r="FL98" s="251"/>
      <c r="FM98" s="251"/>
      <c r="FN98" s="251"/>
      <c r="FO98" s="250"/>
      <c r="FP98" s="251"/>
      <c r="FQ98" s="251"/>
      <c r="FR98" s="251"/>
      <c r="FS98" s="250"/>
      <c r="FT98" s="251"/>
      <c r="FU98" s="251"/>
      <c r="FV98" s="251"/>
      <c r="FW98" s="250"/>
      <c r="FX98" s="251"/>
      <c r="FY98" s="251"/>
      <c r="FZ98" s="251"/>
      <c r="GA98" s="250"/>
      <c r="GB98" s="251"/>
      <c r="GC98" s="251"/>
      <c r="GD98" s="251"/>
      <c r="GE98" s="250"/>
      <c r="GF98" s="251"/>
      <c r="GG98" s="251"/>
      <c r="GH98" s="251"/>
      <c r="GI98" s="251"/>
      <c r="GJ98" s="251"/>
      <c r="GK98" s="251"/>
      <c r="GL98" s="251"/>
      <c r="GM98" s="251"/>
    </row>
    <row r="99" spans="1:195" s="110" customFormat="1" ht="12" customHeight="1">
      <c r="A99" s="143"/>
      <c r="B99" s="589"/>
      <c r="C99"/>
      <c r="D99"/>
      <c r="E99"/>
      <c r="F99" s="239" t="s">
        <v>303</v>
      </c>
      <c r="G99" s="587"/>
      <c r="H99" s="530"/>
      <c r="I99" s="530"/>
      <c r="J99" s="220" t="s">
        <v>70</v>
      </c>
      <c r="K99" s="142"/>
      <c r="L99" s="142"/>
      <c r="M99" s="142"/>
      <c r="N99" s="142" t="str">
        <f>F99 &amp; "::" &amp; L96</f>
        <v>1.1.2::</v>
      </c>
      <c r="O99" s="251"/>
      <c r="P99" s="251"/>
      <c r="Q99" s="251"/>
      <c r="R99" s="251"/>
      <c r="S99" s="251"/>
      <c r="T99" s="251"/>
      <c r="U99" s="251"/>
      <c r="V99" s="251"/>
      <c r="W99" s="252">
        <f>W98*W97</f>
        <v>0</v>
      </c>
      <c r="X99" s="251"/>
      <c r="Y99" s="251"/>
      <c r="Z99" s="251"/>
      <c r="AA99" s="252">
        <f>AA98*AA97</f>
        <v>0</v>
      </c>
      <c r="AB99" s="251"/>
      <c r="AC99" s="251"/>
      <c r="AD99" s="251"/>
      <c r="AE99" s="252">
        <f>AE98*AE97</f>
        <v>0</v>
      </c>
      <c r="AF99" s="251"/>
      <c r="AG99" s="251"/>
      <c r="AH99" s="251"/>
      <c r="AI99" s="252">
        <f>AI98*AI97</f>
        <v>0</v>
      </c>
      <c r="AJ99" s="251"/>
      <c r="AK99" s="251"/>
      <c r="AL99" s="251"/>
      <c r="AM99" s="252">
        <f>AM98*AM97</f>
        <v>0</v>
      </c>
      <c r="AN99" s="251"/>
      <c r="AO99" s="251"/>
      <c r="AP99" s="251"/>
      <c r="AQ99" s="252">
        <f>AQ98*AQ97</f>
        <v>0</v>
      </c>
      <c r="AR99" s="251"/>
      <c r="AS99" s="251"/>
      <c r="AT99" s="251"/>
      <c r="AU99" s="252">
        <f>AU98*AU97</f>
        <v>0</v>
      </c>
      <c r="AV99" s="251"/>
      <c r="AW99" s="251"/>
      <c r="AX99" s="251"/>
      <c r="AY99" s="252">
        <f>AY98*AY97</f>
        <v>0</v>
      </c>
      <c r="AZ99" s="251"/>
      <c r="BA99" s="251"/>
      <c r="BB99" s="251"/>
      <c r="BC99" s="252">
        <f>BC98*BC97</f>
        <v>0</v>
      </c>
      <c r="BD99" s="251"/>
      <c r="BE99" s="251"/>
      <c r="BF99" s="251"/>
      <c r="BG99" s="252">
        <f>IF(BG104=0,0,(BG108-BG116-BG121-BG126)*1000/BG104)</f>
        <v>0</v>
      </c>
      <c r="BH99" s="251"/>
      <c r="BI99" s="251"/>
      <c r="BJ99" s="251"/>
      <c r="BK99" s="252">
        <f>BK98*BK97</f>
        <v>0</v>
      </c>
      <c r="BL99" s="251"/>
      <c r="BM99" s="251"/>
      <c r="BN99" s="251"/>
      <c r="BO99" s="252">
        <f>BO98*BO97</f>
        <v>0</v>
      </c>
      <c r="BP99" s="251"/>
      <c r="BQ99" s="251"/>
      <c r="BR99" s="251"/>
      <c r="BS99" s="252">
        <f>BS98*BS97</f>
        <v>0</v>
      </c>
      <c r="BT99" s="251"/>
      <c r="BU99" s="251"/>
      <c r="BV99" s="251"/>
      <c r="BW99" s="252">
        <f>BW98*BW97</f>
        <v>0</v>
      </c>
      <c r="BX99" s="251"/>
      <c r="BY99" s="251"/>
      <c r="BZ99" s="251"/>
      <c r="CA99" s="252">
        <f>IF(CA104=0,0,(CA108-CA116-CA121-CA126)*1000/CA104)</f>
        <v>0</v>
      </c>
      <c r="CB99" s="251"/>
      <c r="CC99" s="251"/>
      <c r="CD99" s="251"/>
      <c r="CE99" s="252">
        <f>CE98*CE97</f>
        <v>0</v>
      </c>
      <c r="CF99" s="251"/>
      <c r="CG99" s="251"/>
      <c r="CH99" s="251"/>
      <c r="CI99" s="252">
        <f>CI98*CI97</f>
        <v>0</v>
      </c>
      <c r="CJ99" s="251"/>
      <c r="CK99" s="251"/>
      <c r="CL99" s="251"/>
      <c r="CM99" s="252">
        <f>CM98*CM97</f>
        <v>0</v>
      </c>
      <c r="CN99" s="251"/>
      <c r="CO99" s="251"/>
      <c r="CP99" s="251"/>
      <c r="CQ99" s="252">
        <f>CQ98*CQ97</f>
        <v>0</v>
      </c>
      <c r="CR99" s="251"/>
      <c r="CS99" s="251"/>
      <c r="CT99" s="251"/>
      <c r="CU99" s="252">
        <f>CU98*CU97</f>
        <v>0</v>
      </c>
      <c r="CV99" s="251"/>
      <c r="CW99" s="251"/>
      <c r="CX99" s="251"/>
      <c r="CY99" s="252">
        <f>CY98*CY97</f>
        <v>0</v>
      </c>
      <c r="CZ99" s="251"/>
      <c r="DA99" s="251"/>
      <c r="DB99" s="251"/>
      <c r="DC99" s="252">
        <f>DC98*DC97</f>
        <v>0</v>
      </c>
      <c r="DD99" s="251"/>
      <c r="DE99" s="251"/>
      <c r="DF99" s="251"/>
      <c r="DG99" s="252">
        <f>IF(DG104=0,0,(DG108-DG116-DG121-DG126)*1000/DG104)</f>
        <v>0</v>
      </c>
      <c r="DH99" s="251"/>
      <c r="DI99" s="251"/>
      <c r="DJ99" s="251"/>
      <c r="DK99" s="252">
        <f>DK98*DK97</f>
        <v>0</v>
      </c>
      <c r="DL99" s="251"/>
      <c r="DM99" s="251"/>
      <c r="DN99" s="251"/>
      <c r="DO99" s="252">
        <f>DO98*DO97</f>
        <v>0</v>
      </c>
      <c r="DP99" s="251"/>
      <c r="DQ99" s="251"/>
      <c r="DR99" s="251"/>
      <c r="DS99" s="252">
        <f>DS98*DS97</f>
        <v>0</v>
      </c>
      <c r="DT99" s="251"/>
      <c r="DU99" s="251"/>
      <c r="DV99" s="251"/>
      <c r="DW99" s="252">
        <f>DW98*DW97</f>
        <v>0</v>
      </c>
      <c r="DX99" s="251"/>
      <c r="DY99" s="251"/>
      <c r="DZ99" s="251"/>
      <c r="EA99" s="252">
        <f>EA98*EA97</f>
        <v>0</v>
      </c>
      <c r="EB99" s="251"/>
      <c r="EC99" s="251"/>
      <c r="ED99" s="251"/>
      <c r="EE99" s="252">
        <f>EE98*EE97</f>
        <v>0</v>
      </c>
      <c r="EF99" s="251"/>
      <c r="EG99" s="251"/>
      <c r="EH99" s="251"/>
      <c r="EI99" s="252">
        <f>EI98*EI97</f>
        <v>0</v>
      </c>
      <c r="EJ99" s="251"/>
      <c r="EK99" s="251"/>
      <c r="EL99" s="251"/>
      <c r="EM99" s="252">
        <f>EM98*EM97</f>
        <v>0</v>
      </c>
      <c r="EN99" s="251"/>
      <c r="EO99" s="251"/>
      <c r="EP99" s="251"/>
      <c r="EQ99" s="252">
        <f>EQ98*EQ97</f>
        <v>0</v>
      </c>
      <c r="ER99" s="251"/>
      <c r="ES99" s="251"/>
      <c r="ET99" s="251"/>
      <c r="EU99" s="251"/>
      <c r="EV99" s="251"/>
      <c r="EW99" s="251"/>
      <c r="EX99" s="251"/>
      <c r="EY99" s="251"/>
      <c r="EZ99" s="251"/>
      <c r="FA99" s="251"/>
      <c r="FB99" s="251"/>
      <c r="FC99" s="252">
        <f>FC98*FC97</f>
        <v>0</v>
      </c>
      <c r="FD99" s="251"/>
      <c r="FE99" s="251"/>
      <c r="FF99" s="251"/>
      <c r="FG99" s="252">
        <f>FG98*FG97</f>
        <v>0</v>
      </c>
      <c r="FH99" s="251"/>
      <c r="FI99" s="251"/>
      <c r="FJ99" s="251"/>
      <c r="FK99" s="252">
        <f>FK98*FK97</f>
        <v>0</v>
      </c>
      <c r="FL99" s="251"/>
      <c r="FM99" s="251"/>
      <c r="FN99" s="251"/>
      <c r="FO99" s="252">
        <f>FO98*FO97</f>
        <v>0</v>
      </c>
      <c r="FP99" s="251"/>
      <c r="FQ99" s="251"/>
      <c r="FR99" s="251"/>
      <c r="FS99" s="252">
        <f>FS98*FS97</f>
        <v>0</v>
      </c>
      <c r="FT99" s="251"/>
      <c r="FU99" s="251"/>
      <c r="FV99" s="251"/>
      <c r="FW99" s="252">
        <f>FW98*FW97</f>
        <v>0</v>
      </c>
      <c r="FX99" s="251"/>
      <c r="FY99" s="251"/>
      <c r="FZ99" s="251"/>
      <c r="GA99" s="252">
        <f>GA98*GA97</f>
        <v>0</v>
      </c>
      <c r="GB99" s="251"/>
      <c r="GC99" s="251"/>
      <c r="GD99" s="251"/>
      <c r="GE99" s="252">
        <f>GE98*GE97</f>
        <v>0</v>
      </c>
      <c r="GF99" s="251"/>
      <c r="GG99" s="251"/>
      <c r="GH99" s="251"/>
      <c r="GI99" s="251"/>
      <c r="GJ99" s="251"/>
      <c r="GK99" s="251"/>
      <c r="GL99" s="251"/>
      <c r="GM99" s="251"/>
    </row>
    <row r="100" spans="1:195" s="110" customFormat="1" ht="12" customHeight="1">
      <c r="A100" s="143"/>
      <c r="B100" s="589"/>
      <c r="C100"/>
      <c r="D100"/>
      <c r="E100"/>
      <c r="F100" s="239" t="s">
        <v>108</v>
      </c>
      <c r="G100" s="587" t="s">
        <v>430</v>
      </c>
      <c r="H100" s="530"/>
      <c r="I100" s="530"/>
      <c r="J100" s="220" t="s">
        <v>69</v>
      </c>
      <c r="K100" s="142"/>
      <c r="L100" s="142"/>
      <c r="M100" s="142"/>
      <c r="N100" s="142" t="str">
        <f>F100 &amp; "::" &amp; L96</f>
        <v>1.2.1::</v>
      </c>
      <c r="O100" s="251"/>
      <c r="P100" s="251"/>
      <c r="Q100" s="251"/>
      <c r="R100" s="251"/>
      <c r="S100" s="252">
        <f>IF(S104=0,0,S107*1000/S104)</f>
        <v>0</v>
      </c>
      <c r="T100" s="251"/>
      <c r="U100" s="251"/>
      <c r="V100" s="251"/>
      <c r="W100" s="250"/>
      <c r="X100" s="251"/>
      <c r="Y100" s="251"/>
      <c r="Z100" s="251"/>
      <c r="AA100" s="250"/>
      <c r="AB100" s="251"/>
      <c r="AC100" s="251"/>
      <c r="AD100" s="251"/>
      <c r="AE100" s="250"/>
      <c r="AF100" s="251"/>
      <c r="AG100" s="251"/>
      <c r="AH100" s="251"/>
      <c r="AI100" s="250"/>
      <c r="AJ100" s="251"/>
      <c r="AK100" s="251"/>
      <c r="AL100" s="251"/>
      <c r="AM100" s="250"/>
      <c r="AN100" s="251"/>
      <c r="AO100" s="251"/>
      <c r="AP100" s="251"/>
      <c r="AQ100" s="250"/>
      <c r="AR100" s="251"/>
      <c r="AS100" s="251"/>
      <c r="AT100" s="251"/>
      <c r="AU100" s="250"/>
      <c r="AV100" s="251"/>
      <c r="AW100" s="251"/>
      <c r="AX100" s="251"/>
      <c r="AY100" s="252">
        <f>IF(AY104=0,0,AY107*1000/AY104)</f>
        <v>0</v>
      </c>
      <c r="AZ100" s="251"/>
      <c r="BA100" s="251"/>
      <c r="BB100" s="251"/>
      <c r="BC100" s="252">
        <f>IF(BC104=0,0,BC107*1000/BC104)</f>
        <v>0</v>
      </c>
      <c r="BD100" s="251"/>
      <c r="BE100" s="251"/>
      <c r="BF100" s="251"/>
      <c r="BG100" s="252">
        <f>IF(BG104=0,0,BG107*1000/BG104)</f>
        <v>0</v>
      </c>
      <c r="BH100" s="251"/>
      <c r="BI100" s="251"/>
      <c r="BJ100" s="251"/>
      <c r="BK100" s="252">
        <f>IF(BK104=0,0,BK107*1000/BK104)</f>
        <v>0</v>
      </c>
      <c r="BL100" s="251"/>
      <c r="BM100" s="251"/>
      <c r="BN100" s="251"/>
      <c r="BO100" s="252">
        <f>IF(BO104=0,0,BO107*1000/BO104)</f>
        <v>0</v>
      </c>
      <c r="BP100" s="251"/>
      <c r="BQ100" s="251"/>
      <c r="BR100" s="251"/>
      <c r="BS100" s="252">
        <f>IF(BS104=0,0,BS107*1000/BS104)</f>
        <v>0</v>
      </c>
      <c r="BT100" s="251"/>
      <c r="BU100" s="251"/>
      <c r="BV100" s="251"/>
      <c r="BW100" s="252">
        <f>IF(BW104=0,0,BW107*1000/BW104)</f>
        <v>0</v>
      </c>
      <c r="BX100" s="251"/>
      <c r="BY100" s="251"/>
      <c r="BZ100" s="251"/>
      <c r="CA100" s="252">
        <f>IF(CA104=0,0,CA107*1000/CA104)</f>
        <v>0</v>
      </c>
      <c r="CB100" s="251"/>
      <c r="CC100" s="251"/>
      <c r="CD100" s="251"/>
      <c r="CE100" s="252">
        <f>IF(CE104=0,0,CE107*1000/CE104)</f>
        <v>0</v>
      </c>
      <c r="CF100" s="251"/>
      <c r="CG100" s="251"/>
      <c r="CH100" s="251"/>
      <c r="CI100" s="252">
        <f>IF(CI104=0,0,CI107*1000/CI104)</f>
        <v>0</v>
      </c>
      <c r="CJ100" s="251"/>
      <c r="CK100" s="251"/>
      <c r="CL100" s="251"/>
      <c r="CM100" s="252">
        <f>IF(CM104=0,0,CM107*1000/CM104)</f>
        <v>0</v>
      </c>
      <c r="CN100" s="251"/>
      <c r="CO100" s="251"/>
      <c r="CP100" s="251"/>
      <c r="CQ100" s="252">
        <f>IF(CQ104=0,0,CQ107*1000/CQ104)</f>
        <v>0</v>
      </c>
      <c r="CR100" s="251"/>
      <c r="CS100" s="251"/>
      <c r="CT100" s="251"/>
      <c r="CU100" s="252">
        <f>IF(CU104=0,0,CU107*1000/CU104)</f>
        <v>0</v>
      </c>
      <c r="CV100" s="251"/>
      <c r="CW100" s="251"/>
      <c r="CX100" s="251"/>
      <c r="CY100" s="252">
        <f>IF(CY104=0,0,CY107*1000/CY104)</f>
        <v>0</v>
      </c>
      <c r="CZ100" s="251"/>
      <c r="DA100" s="251"/>
      <c r="DB100" s="251"/>
      <c r="DC100" s="252">
        <f>IF(DC104=0,0,DC107*1000/DC104)</f>
        <v>0</v>
      </c>
      <c r="DD100" s="251"/>
      <c r="DE100" s="251"/>
      <c r="DF100" s="251"/>
      <c r="DG100" s="252">
        <f>IF(DG104=0,0,DG107*1000/DG104)</f>
        <v>0</v>
      </c>
      <c r="DH100" s="251"/>
      <c r="DI100" s="251"/>
      <c r="DJ100" s="251"/>
      <c r="DK100" s="252">
        <f>IF(DK104=0,0,DK107*1000/DK104)</f>
        <v>0</v>
      </c>
      <c r="DL100" s="251"/>
      <c r="DM100" s="251"/>
      <c r="DN100" s="251"/>
      <c r="DO100" s="252">
        <f>IF(DO104=0,0,DO107*1000/DO104)</f>
        <v>0</v>
      </c>
      <c r="DP100" s="251"/>
      <c r="DQ100" s="251"/>
      <c r="DR100" s="251"/>
      <c r="DS100" s="252">
        <f>IF(DS104=0,0,DS107*1000/DS104)</f>
        <v>0</v>
      </c>
      <c r="DT100" s="251"/>
      <c r="DU100" s="251"/>
      <c r="DV100" s="251"/>
      <c r="DW100" s="252">
        <f>IF(DW104=0,0,DW107*1000/DW104)</f>
        <v>0</v>
      </c>
      <c r="DX100" s="251"/>
      <c r="DY100" s="251"/>
      <c r="DZ100" s="251"/>
      <c r="EA100" s="252">
        <f>IF(EA104=0,0,EA107*1000/EA104)</f>
        <v>0</v>
      </c>
      <c r="EB100" s="251"/>
      <c r="EC100" s="251"/>
      <c r="ED100" s="251"/>
      <c r="EE100" s="252">
        <f>IF(EE104=0,0,EE107*1000/EE104)</f>
        <v>0</v>
      </c>
      <c r="EF100" s="251"/>
      <c r="EG100" s="251"/>
      <c r="EH100" s="251"/>
      <c r="EI100" s="252">
        <f>IF(EI104=0,0,EI107*1000/EI104)</f>
        <v>0</v>
      </c>
      <c r="EJ100" s="251"/>
      <c r="EK100" s="251"/>
      <c r="EL100" s="251"/>
      <c r="EM100" s="252">
        <f>IF(EM104=0,0,EM107*1000/EM104)</f>
        <v>0</v>
      </c>
      <c r="EN100" s="251"/>
      <c r="EO100" s="251"/>
      <c r="EP100" s="251"/>
      <c r="EQ100" s="252">
        <f>IF(EQ104=0,0,EQ107*1000/EQ104)</f>
        <v>0</v>
      </c>
      <c r="ER100" s="251"/>
      <c r="ES100" s="251"/>
      <c r="ET100" s="251"/>
      <c r="EU100" s="251"/>
      <c r="EV100" s="251"/>
      <c r="EW100" s="251"/>
      <c r="EX100" s="251"/>
      <c r="EY100" s="251"/>
      <c r="EZ100" s="251"/>
      <c r="FA100" s="251"/>
      <c r="FB100" s="251"/>
      <c r="FC100" s="252">
        <f>IF(FC104=0,0,FC107*1000/FC104)</f>
        <v>0</v>
      </c>
      <c r="FD100" s="251"/>
      <c r="FE100" s="251"/>
      <c r="FF100" s="251"/>
      <c r="FG100" s="252">
        <f>IF(FG104=0,0,FG107*1000/FG104)</f>
        <v>0</v>
      </c>
      <c r="FH100" s="251"/>
      <c r="FI100" s="251"/>
      <c r="FJ100" s="251"/>
      <c r="FK100" s="252">
        <f>IF(FK104=0,0,FK107*1000/FK104)</f>
        <v>0</v>
      </c>
      <c r="FL100" s="251"/>
      <c r="FM100" s="251"/>
      <c r="FN100" s="251"/>
      <c r="FO100" s="252">
        <f>IF(FO104=0,0,FO107*1000/FO104)</f>
        <v>0</v>
      </c>
      <c r="FP100" s="251"/>
      <c r="FQ100" s="251"/>
      <c r="FR100" s="251"/>
      <c r="FS100" s="252">
        <f>IF(FS104=0,0,FS107*1000/FS104)</f>
        <v>0</v>
      </c>
      <c r="FT100" s="251"/>
      <c r="FU100" s="251"/>
      <c r="FV100" s="251"/>
      <c r="FW100" s="252">
        <f>IF(FW104=0,0,FW107*1000/FW104)</f>
        <v>0</v>
      </c>
      <c r="FX100" s="251"/>
      <c r="FY100" s="251"/>
      <c r="FZ100" s="251"/>
      <c r="GA100" s="252">
        <f>IF(GA104=0,0,GA107*1000/GA104)</f>
        <v>0</v>
      </c>
      <c r="GB100" s="251"/>
      <c r="GC100" s="251"/>
      <c r="GD100" s="251"/>
      <c r="GE100" s="252">
        <f>IF(GE104=0,0,GE107*1000/GE104)</f>
        <v>0</v>
      </c>
      <c r="GF100" s="251"/>
      <c r="GG100" s="251"/>
      <c r="GH100" s="251"/>
      <c r="GI100" s="251"/>
      <c r="GJ100" s="251"/>
      <c r="GK100" s="251"/>
      <c r="GL100" s="251"/>
      <c r="GM100" s="251"/>
    </row>
    <row r="101" spans="1:195" s="110" customFormat="1" ht="12" customHeight="1">
      <c r="A101" s="143"/>
      <c r="B101" s="589"/>
      <c r="C101"/>
      <c r="D101"/>
      <c r="E101"/>
      <c r="F101" s="239" t="s">
        <v>330</v>
      </c>
      <c r="G101" s="587"/>
      <c r="H101" s="530"/>
      <c r="I101" s="530"/>
      <c r="J101" s="220" t="s">
        <v>70</v>
      </c>
      <c r="K101" s="142"/>
      <c r="L101" s="142"/>
      <c r="M101" s="142"/>
      <c r="N101" s="142" t="str">
        <f>F101 &amp; "::" &amp; L96</f>
        <v>1.2.2::</v>
      </c>
      <c r="O101" s="251"/>
      <c r="P101" s="251"/>
      <c r="Q101" s="251"/>
      <c r="R101" s="251"/>
      <c r="S101" s="252">
        <f>IF(S104=0,0,S108*1000/S104)</f>
        <v>0</v>
      </c>
      <c r="T101" s="251"/>
      <c r="U101" s="251"/>
      <c r="V101" s="251"/>
      <c r="W101" s="252">
        <f>W100*W97</f>
        <v>0</v>
      </c>
      <c r="X101" s="251"/>
      <c r="Y101" s="251"/>
      <c r="Z101" s="251"/>
      <c r="AA101" s="252">
        <f>AA100*AA97</f>
        <v>0</v>
      </c>
      <c r="AB101" s="251"/>
      <c r="AC101" s="251"/>
      <c r="AD101" s="251"/>
      <c r="AE101" s="252">
        <f>AE100*AE97</f>
        <v>0</v>
      </c>
      <c r="AF101" s="251"/>
      <c r="AG101" s="251"/>
      <c r="AH101" s="251"/>
      <c r="AI101" s="252">
        <f>AI100*AI97</f>
        <v>0</v>
      </c>
      <c r="AJ101" s="251"/>
      <c r="AK101" s="251"/>
      <c r="AL101" s="251"/>
      <c r="AM101" s="252">
        <f>AM100*AM97</f>
        <v>0</v>
      </c>
      <c r="AN101" s="251"/>
      <c r="AO101" s="251"/>
      <c r="AP101" s="251"/>
      <c r="AQ101" s="252">
        <f>AQ100*AQ97</f>
        <v>0</v>
      </c>
      <c r="AR101" s="251"/>
      <c r="AS101" s="251"/>
      <c r="AT101" s="251"/>
      <c r="AU101" s="252">
        <f>AU100*AU97</f>
        <v>0</v>
      </c>
      <c r="AV101" s="251"/>
      <c r="AW101" s="251"/>
      <c r="AX101" s="251"/>
      <c r="AY101" s="252">
        <f>IF(AY104=0,0,AY108*1000/AY104)</f>
        <v>0</v>
      </c>
      <c r="AZ101" s="251"/>
      <c r="BA101" s="251"/>
      <c r="BB101" s="251"/>
      <c r="BC101" s="252">
        <f>IF(BC104=0,0,BC108*1000/BC104)</f>
        <v>0</v>
      </c>
      <c r="BD101" s="251"/>
      <c r="BE101" s="251"/>
      <c r="BF101" s="251"/>
      <c r="BG101" s="252">
        <f>IF(BG104=0,0,BG108*1000/BG104)</f>
        <v>0</v>
      </c>
      <c r="BH101" s="251"/>
      <c r="BI101" s="251"/>
      <c r="BJ101" s="251"/>
      <c r="BK101" s="252">
        <f>IF(BK104=0,0,BK108*1000/BK104)</f>
        <v>0</v>
      </c>
      <c r="BL101" s="251"/>
      <c r="BM101" s="251"/>
      <c r="BN101" s="251"/>
      <c r="BO101" s="252">
        <f>IF(BO104=0,0,BO108*1000/BO104)</f>
        <v>0</v>
      </c>
      <c r="BP101" s="251"/>
      <c r="BQ101" s="251"/>
      <c r="BR101" s="251"/>
      <c r="BS101" s="252">
        <f>IF(BS104=0,0,BS108*1000/BS104)</f>
        <v>0</v>
      </c>
      <c r="BT101" s="251"/>
      <c r="BU101" s="251"/>
      <c r="BV101" s="251"/>
      <c r="BW101" s="252">
        <f>IF(BW104=0,0,BW108*1000/BW104)</f>
        <v>0</v>
      </c>
      <c r="BX101" s="251"/>
      <c r="BY101" s="251"/>
      <c r="BZ101" s="251"/>
      <c r="CA101" s="252">
        <f>IF(CA104=0,0,CA108*1000/CA104)</f>
        <v>0</v>
      </c>
      <c r="CB101" s="251"/>
      <c r="CC101" s="251"/>
      <c r="CD101" s="251"/>
      <c r="CE101" s="252">
        <f>IF(CE104=0,0,CE108*1000/CE104)</f>
        <v>0</v>
      </c>
      <c r="CF101" s="251"/>
      <c r="CG101" s="251"/>
      <c r="CH101" s="251"/>
      <c r="CI101" s="252">
        <f>IF(CI104=0,0,CI108*1000/CI104)</f>
        <v>0</v>
      </c>
      <c r="CJ101" s="251"/>
      <c r="CK101" s="251"/>
      <c r="CL101" s="251"/>
      <c r="CM101" s="252">
        <f>IF(CM104=0,0,CM108*1000/CM104)</f>
        <v>0</v>
      </c>
      <c r="CN101" s="251"/>
      <c r="CO101" s="251"/>
      <c r="CP101" s="251"/>
      <c r="CQ101" s="252">
        <f>IF(CQ104=0,0,CQ108*1000/CQ104)</f>
        <v>0</v>
      </c>
      <c r="CR101" s="251"/>
      <c r="CS101" s="251"/>
      <c r="CT101" s="251"/>
      <c r="CU101" s="252">
        <f>IF(CU104=0,0,CU108*1000/CU104)</f>
        <v>0</v>
      </c>
      <c r="CV101" s="251"/>
      <c r="CW101" s="251"/>
      <c r="CX101" s="251"/>
      <c r="CY101" s="252">
        <f>IF(CY104=0,0,CY108*1000/CY104)</f>
        <v>0</v>
      </c>
      <c r="CZ101" s="251"/>
      <c r="DA101" s="251"/>
      <c r="DB101" s="251"/>
      <c r="DC101" s="252">
        <f>IF(DC104=0,0,DC108*1000/DC104)</f>
        <v>0</v>
      </c>
      <c r="DD101" s="251"/>
      <c r="DE101" s="251"/>
      <c r="DF101" s="251"/>
      <c r="DG101" s="252">
        <f>IF(DG104=0,0,DG108*1000/DG104)</f>
        <v>0</v>
      </c>
      <c r="DH101" s="251"/>
      <c r="DI101" s="251"/>
      <c r="DJ101" s="251"/>
      <c r="DK101" s="252">
        <f>IF(DK104=0,0,DK108*1000/DK104)</f>
        <v>0</v>
      </c>
      <c r="DL101" s="251"/>
      <c r="DM101" s="251"/>
      <c r="DN101" s="251"/>
      <c r="DO101" s="252">
        <f>IF(DO104=0,0,DO108*1000/DO104)</f>
        <v>0</v>
      </c>
      <c r="DP101" s="251"/>
      <c r="DQ101" s="251"/>
      <c r="DR101" s="251"/>
      <c r="DS101" s="252">
        <f>IF(DS104=0,0,DS108*1000/DS104)</f>
        <v>0</v>
      </c>
      <c r="DT101" s="251"/>
      <c r="DU101" s="251"/>
      <c r="DV101" s="251"/>
      <c r="DW101" s="252">
        <f>IF(DW104=0,0,DW108*1000/DW104)</f>
        <v>0</v>
      </c>
      <c r="DX101" s="251"/>
      <c r="DY101" s="251"/>
      <c r="DZ101" s="251"/>
      <c r="EA101" s="252">
        <f>IF(EA104=0,0,EA108*1000/EA104)</f>
        <v>0</v>
      </c>
      <c r="EB101" s="251"/>
      <c r="EC101" s="251"/>
      <c r="ED101" s="251"/>
      <c r="EE101" s="252">
        <f>IF(EE104=0,0,EE108*1000/EE104)</f>
        <v>0</v>
      </c>
      <c r="EF101" s="251"/>
      <c r="EG101" s="251"/>
      <c r="EH101" s="251"/>
      <c r="EI101" s="252">
        <f>IF(EI104=0,0,EI108*1000/EI104)</f>
        <v>0</v>
      </c>
      <c r="EJ101" s="251"/>
      <c r="EK101" s="251"/>
      <c r="EL101" s="251"/>
      <c r="EM101" s="252">
        <f>IF(EM104=0,0,EM108*1000/EM104)</f>
        <v>0</v>
      </c>
      <c r="EN101" s="251"/>
      <c r="EO101" s="251"/>
      <c r="EP101" s="251"/>
      <c r="EQ101" s="252">
        <f>IF(EQ104=0,0,EQ108*1000/EQ104)</f>
        <v>0</v>
      </c>
      <c r="ER101" s="251"/>
      <c r="ES101" s="251"/>
      <c r="ET101" s="251"/>
      <c r="EU101" s="251"/>
      <c r="EV101" s="251"/>
      <c r="EW101" s="251"/>
      <c r="EX101" s="251"/>
      <c r="EY101" s="251"/>
      <c r="EZ101" s="251"/>
      <c r="FA101" s="251"/>
      <c r="FB101" s="251"/>
      <c r="FC101" s="252">
        <f>IF(FC104=0,0,FC108*1000/FC104)</f>
        <v>0</v>
      </c>
      <c r="FD101" s="251"/>
      <c r="FE101" s="251"/>
      <c r="FF101" s="251"/>
      <c r="FG101" s="252">
        <f>IF(FG104=0,0,FG108*1000/FG104)</f>
        <v>0</v>
      </c>
      <c r="FH101" s="251"/>
      <c r="FI101" s="251"/>
      <c r="FJ101" s="251"/>
      <c r="FK101" s="252">
        <f>IF(FK104=0,0,FK108*1000/FK104)</f>
        <v>0</v>
      </c>
      <c r="FL101" s="251"/>
      <c r="FM101" s="251"/>
      <c r="FN101" s="251"/>
      <c r="FO101" s="252">
        <f>IF(FO104=0,0,FO108*1000/FO104)</f>
        <v>0</v>
      </c>
      <c r="FP101" s="251"/>
      <c r="FQ101" s="251"/>
      <c r="FR101" s="251"/>
      <c r="FS101" s="252">
        <f>IF(FS104=0,0,FS108*1000/FS104)</f>
        <v>0</v>
      </c>
      <c r="FT101" s="251"/>
      <c r="FU101" s="251"/>
      <c r="FV101" s="251"/>
      <c r="FW101" s="252">
        <f>IF(FW104=0,0,FW108*1000/FW104)</f>
        <v>0</v>
      </c>
      <c r="FX101" s="251"/>
      <c r="FY101" s="251"/>
      <c r="FZ101" s="251"/>
      <c r="GA101" s="252">
        <f>IF(GA104=0,0,GA108*1000/GA104)</f>
        <v>0</v>
      </c>
      <c r="GB101" s="251"/>
      <c r="GC101" s="251"/>
      <c r="GD101" s="251"/>
      <c r="GE101" s="252">
        <f>IF(GE104=0,0,GE108*1000/GE104)</f>
        <v>0</v>
      </c>
      <c r="GF101" s="251"/>
      <c r="GG101" s="251"/>
      <c r="GH101" s="251"/>
      <c r="GI101" s="251"/>
      <c r="GJ101" s="251"/>
      <c r="GK101" s="251"/>
      <c r="GL101" s="251"/>
      <c r="GM101" s="251"/>
    </row>
    <row r="102" spans="1:195" s="110" customFormat="1" ht="12" customHeight="1">
      <c r="A102" s="143"/>
      <c r="B102" s="589"/>
      <c r="C102"/>
      <c r="D102"/>
      <c r="E102"/>
      <c r="F102" s="239" t="s">
        <v>300</v>
      </c>
      <c r="G102" s="587" t="s">
        <v>431</v>
      </c>
      <c r="H102" s="530"/>
      <c r="I102" s="530"/>
      <c r="J102" s="220" t="s">
        <v>69</v>
      </c>
      <c r="K102" s="142"/>
      <c r="L102" s="142"/>
      <c r="M102" s="142"/>
      <c r="N102" s="142" t="str">
        <f>F102 &amp; "::" &amp; L96</f>
        <v>1.3.1::</v>
      </c>
      <c r="O102" s="251"/>
      <c r="P102" s="251"/>
      <c r="Q102" s="251"/>
      <c r="R102" s="251"/>
      <c r="S102" s="252">
        <f>IF(S106=0,0,S107*1000/S106)</f>
        <v>0</v>
      </c>
      <c r="T102" s="251"/>
      <c r="U102" s="251"/>
      <c r="V102" s="251"/>
      <c r="W102" s="252">
        <f>IF(W106=0,0,W107*1000/W106)</f>
        <v>0</v>
      </c>
      <c r="X102" s="251"/>
      <c r="Y102" s="251"/>
      <c r="Z102" s="251"/>
      <c r="AA102" s="252">
        <f>IF(AA106=0,0,AA107*1000/AA106)</f>
        <v>0</v>
      </c>
      <c r="AB102" s="251"/>
      <c r="AC102" s="251"/>
      <c r="AD102" s="251"/>
      <c r="AE102" s="252">
        <f>IF(AE106=0,0,AE107*1000/AE106)</f>
        <v>0</v>
      </c>
      <c r="AF102" s="251"/>
      <c r="AG102" s="251"/>
      <c r="AH102" s="251"/>
      <c r="AI102" s="252">
        <f>IF(AI106=0,0,AI107*1000/AI106)</f>
        <v>0</v>
      </c>
      <c r="AJ102" s="251"/>
      <c r="AK102" s="251"/>
      <c r="AL102" s="251"/>
      <c r="AM102" s="252">
        <f>IF(AM106=0,0,AM107*1000/AM106)</f>
        <v>0</v>
      </c>
      <c r="AN102" s="251"/>
      <c r="AO102" s="251"/>
      <c r="AP102" s="251"/>
      <c r="AQ102" s="252">
        <f>IF(AQ106=0,0,AQ107*1000/AQ106)</f>
        <v>0</v>
      </c>
      <c r="AR102" s="251"/>
      <c r="AS102" s="251"/>
      <c r="AT102" s="251"/>
      <c r="AU102" s="252">
        <f>IF(AU106=0,0,AU107*1000/AU106)</f>
        <v>0</v>
      </c>
      <c r="AV102" s="251"/>
      <c r="AW102" s="251"/>
      <c r="AX102" s="251"/>
      <c r="AY102" s="252">
        <f>IF(AY106=0,0,AY107*1000/AY106)</f>
        <v>0</v>
      </c>
      <c r="AZ102" s="251"/>
      <c r="BA102" s="251"/>
      <c r="BB102" s="251"/>
      <c r="BC102" s="252">
        <f>IF(BC106=0,0,BC107*1000/BC106)</f>
        <v>0</v>
      </c>
      <c r="BD102" s="251"/>
      <c r="BE102" s="251"/>
      <c r="BF102" s="251"/>
      <c r="BG102" s="252">
        <f>IF(BG106=0,0,BG107*1000/BG106)</f>
        <v>0</v>
      </c>
      <c r="BH102" s="251"/>
      <c r="BI102" s="251"/>
      <c r="BJ102" s="251"/>
      <c r="BK102" s="252">
        <f>IF(BK106=0,0,BK107*1000/BK106)</f>
        <v>0</v>
      </c>
      <c r="BL102" s="251"/>
      <c r="BM102" s="251"/>
      <c r="BN102" s="251"/>
      <c r="BO102" s="252">
        <f>IF(BO106=0,0,BO107*1000/BO106)</f>
        <v>0</v>
      </c>
      <c r="BP102" s="251"/>
      <c r="BQ102" s="251"/>
      <c r="BR102" s="251"/>
      <c r="BS102" s="252">
        <f>IF(BS106=0,0,BS107*1000/BS106)</f>
        <v>0</v>
      </c>
      <c r="BT102" s="251"/>
      <c r="BU102" s="251"/>
      <c r="BV102" s="251"/>
      <c r="BW102" s="252">
        <f>IF(BW106=0,0,BW107*1000/BW106)</f>
        <v>0</v>
      </c>
      <c r="BX102" s="251"/>
      <c r="BY102" s="251"/>
      <c r="BZ102" s="251"/>
      <c r="CA102" s="252">
        <f>IF(CA106=0,0,CA107*1000/CA106)</f>
        <v>0</v>
      </c>
      <c r="CB102" s="251"/>
      <c r="CC102" s="251"/>
      <c r="CD102" s="251"/>
      <c r="CE102" s="252">
        <f>IF(CE106=0,0,CE107*1000/CE106)</f>
        <v>0</v>
      </c>
      <c r="CF102" s="251"/>
      <c r="CG102" s="251"/>
      <c r="CH102" s="251"/>
      <c r="CI102" s="252">
        <f>IF(CI106=0,0,CI107*1000/CI106)</f>
        <v>0</v>
      </c>
      <c r="CJ102" s="251"/>
      <c r="CK102" s="251"/>
      <c r="CL102" s="251"/>
      <c r="CM102" s="252">
        <f>IF(CM106=0,0,CM107*1000/CM106)</f>
        <v>0</v>
      </c>
      <c r="CN102" s="251"/>
      <c r="CO102" s="251"/>
      <c r="CP102" s="251"/>
      <c r="CQ102" s="252">
        <f>IF(CQ106=0,0,CQ107*1000/CQ106)</f>
        <v>0</v>
      </c>
      <c r="CR102" s="251"/>
      <c r="CS102" s="251"/>
      <c r="CT102" s="251"/>
      <c r="CU102" s="252">
        <f>IF(CU106=0,0,CU107*1000/CU106)</f>
        <v>0</v>
      </c>
      <c r="CV102" s="251"/>
      <c r="CW102" s="251"/>
      <c r="CX102" s="251"/>
      <c r="CY102" s="252">
        <f>IF(CY106=0,0,CY107*1000/CY106)</f>
        <v>0</v>
      </c>
      <c r="CZ102" s="251"/>
      <c r="DA102" s="251"/>
      <c r="DB102" s="251"/>
      <c r="DC102" s="252">
        <f>IF(DC106=0,0,DC107*1000/DC106)</f>
        <v>0</v>
      </c>
      <c r="DD102" s="251"/>
      <c r="DE102" s="251"/>
      <c r="DF102" s="251"/>
      <c r="DG102" s="252">
        <f>IF(DG106=0,0,DG107*1000/DG106)</f>
        <v>0</v>
      </c>
      <c r="DH102" s="251"/>
      <c r="DI102" s="251"/>
      <c r="DJ102" s="251"/>
      <c r="DK102" s="252">
        <f>IF(DK106=0,0,DK107*1000/DK106)</f>
        <v>0</v>
      </c>
      <c r="DL102" s="251"/>
      <c r="DM102" s="251"/>
      <c r="DN102" s="251"/>
      <c r="DO102" s="252">
        <f>IF(DO106=0,0,DO107*1000/DO106)</f>
        <v>0</v>
      </c>
      <c r="DP102" s="251"/>
      <c r="DQ102" s="251"/>
      <c r="DR102" s="251"/>
      <c r="DS102" s="252">
        <f>IF(DS106=0,0,DS107*1000/DS106)</f>
        <v>0</v>
      </c>
      <c r="DT102" s="251"/>
      <c r="DU102" s="251"/>
      <c r="DV102" s="251"/>
      <c r="DW102" s="252">
        <f>IF(DW106=0,0,DW107*1000/DW106)</f>
        <v>0</v>
      </c>
      <c r="DX102" s="251"/>
      <c r="DY102" s="251"/>
      <c r="DZ102" s="251"/>
      <c r="EA102" s="252">
        <f>IF(EA106=0,0,EA107*1000/EA106)</f>
        <v>0</v>
      </c>
      <c r="EB102" s="251"/>
      <c r="EC102" s="251"/>
      <c r="ED102" s="251"/>
      <c r="EE102" s="252">
        <f>IF(EE106=0,0,EE107*1000/EE106)</f>
        <v>0</v>
      </c>
      <c r="EF102" s="251"/>
      <c r="EG102" s="251"/>
      <c r="EH102" s="251"/>
      <c r="EI102" s="252">
        <f>IF(EI106=0,0,EI107*1000/EI106)</f>
        <v>0</v>
      </c>
      <c r="EJ102" s="251"/>
      <c r="EK102" s="251"/>
      <c r="EL102" s="251"/>
      <c r="EM102" s="252">
        <f>IF(EM106=0,0,EM107*1000/EM106)</f>
        <v>0</v>
      </c>
      <c r="EN102" s="251"/>
      <c r="EO102" s="251"/>
      <c r="EP102" s="251"/>
      <c r="EQ102" s="252">
        <f>IF(EQ106=0,0,EQ107*1000/EQ106)</f>
        <v>0</v>
      </c>
      <c r="ER102" s="251"/>
      <c r="ES102" s="251"/>
      <c r="ET102" s="251"/>
      <c r="EU102" s="251"/>
      <c r="EV102" s="251"/>
      <c r="EW102" s="251"/>
      <c r="EX102" s="251"/>
      <c r="EY102" s="251"/>
      <c r="EZ102" s="251"/>
      <c r="FA102" s="251"/>
      <c r="FB102" s="251"/>
      <c r="FC102" s="252">
        <f>IF(FC106=0,0,FC107*1000/FC106)</f>
        <v>0</v>
      </c>
      <c r="FD102" s="251"/>
      <c r="FE102" s="251"/>
      <c r="FF102" s="251"/>
      <c r="FG102" s="252">
        <f>IF(FG106=0,0,FG107*1000/FG106)</f>
        <v>0</v>
      </c>
      <c r="FH102" s="251"/>
      <c r="FI102" s="251"/>
      <c r="FJ102" s="251"/>
      <c r="FK102" s="252">
        <f>IF(FK106=0,0,FK107*1000/FK106)</f>
        <v>0</v>
      </c>
      <c r="FL102" s="251"/>
      <c r="FM102" s="251"/>
      <c r="FN102" s="251"/>
      <c r="FO102" s="252">
        <f>IF(FO106=0,0,FO107*1000/FO106)</f>
        <v>0</v>
      </c>
      <c r="FP102" s="251"/>
      <c r="FQ102" s="251"/>
      <c r="FR102" s="251"/>
      <c r="FS102" s="252">
        <f>IF(FS106=0,0,FS107*1000/FS106)</f>
        <v>0</v>
      </c>
      <c r="FT102" s="251"/>
      <c r="FU102" s="251"/>
      <c r="FV102" s="251"/>
      <c r="FW102" s="252">
        <f>IF(FW106=0,0,FW107*1000/FW106)</f>
        <v>0</v>
      </c>
      <c r="FX102" s="251"/>
      <c r="FY102" s="251"/>
      <c r="FZ102" s="251"/>
      <c r="GA102" s="252">
        <f>IF(GA106=0,0,GA107*1000/GA106)</f>
        <v>0</v>
      </c>
      <c r="GB102" s="251"/>
      <c r="GC102" s="251"/>
      <c r="GD102" s="251"/>
      <c r="GE102" s="252">
        <f>IF(GE106=0,0,GE107*1000/GE106)</f>
        <v>0</v>
      </c>
      <c r="GF102" s="251"/>
      <c r="GG102" s="251"/>
      <c r="GH102" s="251"/>
      <c r="GI102" s="251"/>
      <c r="GJ102" s="251"/>
      <c r="GK102" s="251"/>
      <c r="GL102" s="251"/>
      <c r="GM102" s="251"/>
    </row>
    <row r="103" spans="1:195" s="110" customFormat="1" ht="12" customHeight="1">
      <c r="A103" s="143"/>
      <c r="B103" s="589"/>
      <c r="C103"/>
      <c r="D103"/>
      <c r="E103"/>
      <c r="F103" s="239" t="s">
        <v>470</v>
      </c>
      <c r="G103" s="587"/>
      <c r="H103" s="530"/>
      <c r="I103" s="530"/>
      <c r="J103" s="220" t="s">
        <v>70</v>
      </c>
      <c r="K103" s="142"/>
      <c r="L103" s="142"/>
      <c r="M103" s="142"/>
      <c r="N103" s="142" t="str">
        <f>F103 &amp; "::" &amp; L96</f>
        <v>1.3.2::</v>
      </c>
      <c r="O103" s="251"/>
      <c r="P103" s="251"/>
      <c r="Q103" s="251"/>
      <c r="R103" s="251"/>
      <c r="S103" s="252">
        <f>IF(S106=0,0,S108*1000/S106)</f>
        <v>0</v>
      </c>
      <c r="T103" s="251"/>
      <c r="U103" s="251"/>
      <c r="V103" s="251"/>
      <c r="W103" s="252">
        <f>IF(W106=0,0,W108*1000/W106)</f>
        <v>0</v>
      </c>
      <c r="X103" s="251"/>
      <c r="Y103" s="251"/>
      <c r="Z103" s="251"/>
      <c r="AA103" s="252">
        <f>IF(AA106=0,0,AA108*1000/AA106)</f>
        <v>0</v>
      </c>
      <c r="AB103" s="251"/>
      <c r="AC103" s="251"/>
      <c r="AD103" s="251"/>
      <c r="AE103" s="252">
        <f>IF(AE106=0,0,AE108*1000/AE106)</f>
        <v>0</v>
      </c>
      <c r="AF103" s="251"/>
      <c r="AG103" s="251"/>
      <c r="AH103" s="251"/>
      <c r="AI103" s="252">
        <f>IF(AI106=0,0,AI108*1000/AI106)</f>
        <v>0</v>
      </c>
      <c r="AJ103" s="251"/>
      <c r="AK103" s="251"/>
      <c r="AL103" s="251"/>
      <c r="AM103" s="252">
        <f>IF(AM106=0,0,AM108*1000/AM106)</f>
        <v>0</v>
      </c>
      <c r="AN103" s="251"/>
      <c r="AO103" s="251"/>
      <c r="AP103" s="251"/>
      <c r="AQ103" s="252">
        <f>IF(AQ106=0,0,AQ108*1000/AQ106)</f>
        <v>0</v>
      </c>
      <c r="AR103" s="251"/>
      <c r="AS103" s="251"/>
      <c r="AT103" s="251"/>
      <c r="AU103" s="252">
        <f>IF(AU106=0,0,AU108*1000/AU106)</f>
        <v>0</v>
      </c>
      <c r="AV103" s="251"/>
      <c r="AW103" s="251"/>
      <c r="AX103" s="251"/>
      <c r="AY103" s="252">
        <f>IF(AY106=0,0,AY108*1000/AY106)</f>
        <v>0</v>
      </c>
      <c r="AZ103" s="251"/>
      <c r="BA103" s="251"/>
      <c r="BB103" s="251"/>
      <c r="BC103" s="252">
        <f>IF(BC106=0,0,BC108*1000/BC106)</f>
        <v>0</v>
      </c>
      <c r="BD103" s="251"/>
      <c r="BE103" s="251"/>
      <c r="BF103" s="251"/>
      <c r="BG103" s="252">
        <f>IF(BG106=0,0,BG108*1000/BG106)</f>
        <v>0</v>
      </c>
      <c r="BH103" s="251"/>
      <c r="BI103" s="251"/>
      <c r="BJ103" s="251"/>
      <c r="BK103" s="252">
        <f>IF(BK106=0,0,BK108*1000/BK106)</f>
        <v>0</v>
      </c>
      <c r="BL103" s="251"/>
      <c r="BM103" s="251"/>
      <c r="BN103" s="251"/>
      <c r="BO103" s="252">
        <f>IF(BO106=0,0,BO108*1000/BO106)</f>
        <v>0</v>
      </c>
      <c r="BP103" s="251"/>
      <c r="BQ103" s="251"/>
      <c r="BR103" s="251"/>
      <c r="BS103" s="252">
        <f>IF(BS106=0,0,BS108*1000/BS106)</f>
        <v>0</v>
      </c>
      <c r="BT103" s="251"/>
      <c r="BU103" s="251"/>
      <c r="BV103" s="251"/>
      <c r="BW103" s="252">
        <f>IF(BW106=0,0,BW108*1000/BW106)</f>
        <v>0</v>
      </c>
      <c r="BX103" s="251"/>
      <c r="BY103" s="251"/>
      <c r="BZ103" s="251"/>
      <c r="CA103" s="252">
        <f>IF(CA106=0,0,CA108*1000/CA106)</f>
        <v>0</v>
      </c>
      <c r="CB103" s="251"/>
      <c r="CC103" s="251"/>
      <c r="CD103" s="251"/>
      <c r="CE103" s="252">
        <f>IF(CE106=0,0,CE108*1000/CE106)</f>
        <v>0</v>
      </c>
      <c r="CF103" s="251"/>
      <c r="CG103" s="251"/>
      <c r="CH103" s="251"/>
      <c r="CI103" s="252">
        <f>IF(CI106=0,0,CI108*1000/CI106)</f>
        <v>0</v>
      </c>
      <c r="CJ103" s="251"/>
      <c r="CK103" s="251"/>
      <c r="CL103" s="251"/>
      <c r="CM103" s="252">
        <f>IF(CM106=0,0,CM108*1000/CM106)</f>
        <v>0</v>
      </c>
      <c r="CN103" s="251"/>
      <c r="CO103" s="251"/>
      <c r="CP103" s="251"/>
      <c r="CQ103" s="252">
        <f>IF(CQ106=0,0,CQ108*1000/CQ106)</f>
        <v>0</v>
      </c>
      <c r="CR103" s="251"/>
      <c r="CS103" s="251"/>
      <c r="CT103" s="251"/>
      <c r="CU103" s="252">
        <f>IF(CU106=0,0,CU108*1000/CU106)</f>
        <v>0</v>
      </c>
      <c r="CV103" s="251"/>
      <c r="CW103" s="251"/>
      <c r="CX103" s="251"/>
      <c r="CY103" s="252">
        <f>IF(CY106=0,0,CY108*1000/CY106)</f>
        <v>0</v>
      </c>
      <c r="CZ103" s="251"/>
      <c r="DA103" s="251"/>
      <c r="DB103" s="251"/>
      <c r="DC103" s="252">
        <f>IF(DC106=0,0,DC108*1000/DC106)</f>
        <v>0</v>
      </c>
      <c r="DD103" s="251"/>
      <c r="DE103" s="251"/>
      <c r="DF103" s="251"/>
      <c r="DG103" s="252">
        <f>IF(DG106=0,0,DG108*1000/DG106)</f>
        <v>0</v>
      </c>
      <c r="DH103" s="251"/>
      <c r="DI103" s="251"/>
      <c r="DJ103" s="251"/>
      <c r="DK103" s="252">
        <f>IF(DK106=0,0,DK108*1000/DK106)</f>
        <v>0</v>
      </c>
      <c r="DL103" s="251"/>
      <c r="DM103" s="251"/>
      <c r="DN103" s="251"/>
      <c r="DO103" s="252">
        <f>IF(DO106=0,0,DO108*1000/DO106)</f>
        <v>0</v>
      </c>
      <c r="DP103" s="251"/>
      <c r="DQ103" s="251"/>
      <c r="DR103" s="251"/>
      <c r="DS103" s="252">
        <f>IF(DS106=0,0,DS108*1000/DS106)</f>
        <v>0</v>
      </c>
      <c r="DT103" s="251"/>
      <c r="DU103" s="251"/>
      <c r="DV103" s="251"/>
      <c r="DW103" s="252">
        <f>IF(DW106=0,0,DW108*1000/DW106)</f>
        <v>0</v>
      </c>
      <c r="DX103" s="251"/>
      <c r="DY103" s="251"/>
      <c r="DZ103" s="251"/>
      <c r="EA103" s="252">
        <f>IF(EA106=0,0,EA108*1000/EA106)</f>
        <v>0</v>
      </c>
      <c r="EB103" s="251"/>
      <c r="EC103" s="251"/>
      <c r="ED103" s="251"/>
      <c r="EE103" s="252">
        <f>IF(EE106=0,0,EE108*1000/EE106)</f>
        <v>0</v>
      </c>
      <c r="EF103" s="251"/>
      <c r="EG103" s="251"/>
      <c r="EH103" s="251"/>
      <c r="EI103" s="252">
        <f>IF(EI106=0,0,EI108*1000/EI106)</f>
        <v>0</v>
      </c>
      <c r="EJ103" s="251"/>
      <c r="EK103" s="251"/>
      <c r="EL103" s="251"/>
      <c r="EM103" s="252">
        <f>IF(EM106=0,0,EM108*1000/EM106)</f>
        <v>0</v>
      </c>
      <c r="EN103" s="251"/>
      <c r="EO103" s="251"/>
      <c r="EP103" s="251"/>
      <c r="EQ103" s="252">
        <f>IF(EQ106=0,0,EQ108*1000/EQ106)</f>
        <v>0</v>
      </c>
      <c r="ER103" s="251"/>
      <c r="ES103" s="251"/>
      <c r="ET103" s="251"/>
      <c r="EU103" s="251"/>
      <c r="EV103" s="251"/>
      <c r="EW103" s="251"/>
      <c r="EX103" s="251"/>
      <c r="EY103" s="251"/>
      <c r="EZ103" s="251"/>
      <c r="FA103" s="251"/>
      <c r="FB103" s="251"/>
      <c r="FC103" s="252">
        <f>IF(FC106=0,0,FC108*1000/FC106)</f>
        <v>0</v>
      </c>
      <c r="FD103" s="251"/>
      <c r="FE103" s="251"/>
      <c r="FF103" s="251"/>
      <c r="FG103" s="252">
        <f>IF(FG106=0,0,FG108*1000/FG106)</f>
        <v>0</v>
      </c>
      <c r="FH103" s="251"/>
      <c r="FI103" s="251"/>
      <c r="FJ103" s="251"/>
      <c r="FK103" s="252">
        <f>IF(FK106=0,0,FK108*1000/FK106)</f>
        <v>0</v>
      </c>
      <c r="FL103" s="251"/>
      <c r="FM103" s="251"/>
      <c r="FN103" s="251"/>
      <c r="FO103" s="252">
        <f>IF(FO106=0,0,FO108*1000/FO106)</f>
        <v>0</v>
      </c>
      <c r="FP103" s="251"/>
      <c r="FQ103" s="251"/>
      <c r="FR103" s="251"/>
      <c r="FS103" s="252">
        <f>IF(FS106=0,0,FS108*1000/FS106)</f>
        <v>0</v>
      </c>
      <c r="FT103" s="251"/>
      <c r="FU103" s="251"/>
      <c r="FV103" s="251"/>
      <c r="FW103" s="252">
        <f>IF(FW106=0,0,FW108*1000/FW106)</f>
        <v>0</v>
      </c>
      <c r="FX103" s="251"/>
      <c r="FY103" s="251"/>
      <c r="FZ103" s="251"/>
      <c r="GA103" s="252">
        <f>IF(GA106=0,0,GA108*1000/GA106)</f>
        <v>0</v>
      </c>
      <c r="GB103" s="251"/>
      <c r="GC103" s="251"/>
      <c r="GD103" s="251"/>
      <c r="GE103" s="252">
        <f>IF(GE106=0,0,GE108*1000/GE106)</f>
        <v>0</v>
      </c>
      <c r="GF103" s="251"/>
      <c r="GG103" s="251"/>
      <c r="GH103" s="251"/>
      <c r="GI103" s="251"/>
      <c r="GJ103" s="251"/>
      <c r="GK103" s="251"/>
      <c r="GL103" s="251"/>
      <c r="GM103" s="251"/>
    </row>
    <row r="104" spans="1:195" s="110" customFormat="1" ht="12" customHeight="1">
      <c r="A104" s="143"/>
      <c r="B104" s="589"/>
      <c r="C104"/>
      <c r="D104"/>
      <c r="E104"/>
      <c r="F104" s="239" t="s">
        <v>332</v>
      </c>
      <c r="G104" s="587" t="s">
        <v>473</v>
      </c>
      <c r="H104" s="530"/>
      <c r="I104" s="530"/>
      <c r="J104" s="530"/>
      <c r="K104" s="142"/>
      <c r="L104" s="142"/>
      <c r="M104" s="142"/>
      <c r="N104" s="142" t="str">
        <f>F104 &amp; "::" &amp; L96</f>
        <v>2.1::</v>
      </c>
      <c r="O104" s="251"/>
      <c r="P104" s="251"/>
      <c r="Q104" s="251"/>
      <c r="R104" s="251"/>
      <c r="S104" s="252">
        <f>SUM(W104,AA104,AE104)</f>
        <v>0</v>
      </c>
      <c r="T104" s="251"/>
      <c r="U104" s="251"/>
      <c r="V104" s="251"/>
      <c r="W104" s="250"/>
      <c r="X104" s="251"/>
      <c r="Y104" s="251"/>
      <c r="Z104" s="251"/>
      <c r="AA104" s="250"/>
      <c r="AB104" s="251"/>
      <c r="AC104" s="251"/>
      <c r="AD104" s="251"/>
      <c r="AE104" s="250"/>
      <c r="AF104" s="251"/>
      <c r="AG104" s="251"/>
      <c r="AH104" s="251"/>
      <c r="AI104" s="250"/>
      <c r="AJ104" s="251"/>
      <c r="AK104" s="251"/>
      <c r="AL104" s="251"/>
      <c r="AM104" s="250"/>
      <c r="AN104" s="251"/>
      <c r="AO104" s="251"/>
      <c r="AP104" s="251"/>
      <c r="AQ104" s="250"/>
      <c r="AR104" s="251"/>
      <c r="AS104" s="251"/>
      <c r="AT104" s="251"/>
      <c r="AU104" s="250"/>
      <c r="AV104" s="251"/>
      <c r="AW104" s="251"/>
      <c r="AX104" s="251"/>
      <c r="AY104" s="250"/>
      <c r="AZ104" s="251"/>
      <c r="BA104" s="251"/>
      <c r="BB104" s="251"/>
      <c r="BC104" s="250"/>
      <c r="BD104" s="251"/>
      <c r="BE104" s="251"/>
      <c r="BF104" s="251"/>
      <c r="BG104" s="252">
        <f>SUM(BK104,BO104,BS104,BW104)</f>
        <v>0</v>
      </c>
      <c r="BH104" s="251"/>
      <c r="BI104" s="251"/>
      <c r="BJ104" s="251"/>
      <c r="BK104" s="250"/>
      <c r="BL104" s="251"/>
      <c r="BM104" s="251"/>
      <c r="BN104" s="251"/>
      <c r="BO104" s="250"/>
      <c r="BP104" s="251"/>
      <c r="BQ104" s="251"/>
      <c r="BR104" s="251"/>
      <c r="BS104" s="250"/>
      <c r="BT104" s="251"/>
      <c r="BU104" s="251"/>
      <c r="BV104" s="251"/>
      <c r="BW104" s="250"/>
      <c r="BX104" s="251"/>
      <c r="BY104" s="251"/>
      <c r="BZ104" s="251"/>
      <c r="CA104" s="252">
        <f>SUM(CE104,CI104,CM104,CQ104,CU104,CY104)</f>
        <v>0</v>
      </c>
      <c r="CB104" s="251"/>
      <c r="CC104" s="251"/>
      <c r="CD104" s="251"/>
      <c r="CE104" s="250"/>
      <c r="CF104" s="251"/>
      <c r="CG104" s="251"/>
      <c r="CH104" s="251"/>
      <c r="CI104" s="250"/>
      <c r="CJ104" s="251"/>
      <c r="CK104" s="251"/>
      <c r="CL104" s="251"/>
      <c r="CM104" s="250"/>
      <c r="CN104" s="251"/>
      <c r="CO104" s="251"/>
      <c r="CP104" s="251"/>
      <c r="CQ104" s="250"/>
      <c r="CR104" s="251"/>
      <c r="CS104" s="251"/>
      <c r="CT104" s="251"/>
      <c r="CU104" s="250"/>
      <c r="CV104" s="251"/>
      <c r="CW104" s="251"/>
      <c r="CX104" s="251"/>
      <c r="CY104" s="250"/>
      <c r="CZ104" s="251"/>
      <c r="DA104" s="251"/>
      <c r="DB104" s="251"/>
      <c r="DC104" s="250"/>
      <c r="DD104" s="251"/>
      <c r="DE104" s="251"/>
      <c r="DF104" s="251"/>
      <c r="DG104" s="252">
        <f>SUM(DK104,DO104,DS104,DW104,EA104,EE104,EI104,EM104,EQ104)</f>
        <v>0</v>
      </c>
      <c r="DH104" s="251"/>
      <c r="DI104" s="251"/>
      <c r="DJ104" s="251"/>
      <c r="DK104" s="250"/>
      <c r="DL104" s="251"/>
      <c r="DM104" s="251"/>
      <c r="DN104" s="251"/>
      <c r="DO104" s="250"/>
      <c r="DP104" s="251"/>
      <c r="DQ104" s="251"/>
      <c r="DR104" s="251"/>
      <c r="DS104" s="250"/>
      <c r="DT104" s="251"/>
      <c r="DU104" s="251"/>
      <c r="DV104" s="251"/>
      <c r="DW104" s="250"/>
      <c r="DX104" s="251"/>
      <c r="DY104" s="251"/>
      <c r="DZ104" s="251"/>
      <c r="EA104" s="250"/>
      <c r="EB104" s="251"/>
      <c r="EC104" s="251"/>
      <c r="ED104" s="251"/>
      <c r="EE104" s="250"/>
      <c r="EF104" s="251"/>
      <c r="EG104" s="251"/>
      <c r="EH104" s="251"/>
      <c r="EI104" s="250"/>
      <c r="EJ104" s="251"/>
      <c r="EK104" s="251"/>
      <c r="EL104" s="251"/>
      <c r="EM104" s="250"/>
      <c r="EN104" s="251"/>
      <c r="EO104" s="251"/>
      <c r="EP104" s="251"/>
      <c r="EQ104" s="250"/>
      <c r="ER104" s="251"/>
      <c r="ES104" s="251"/>
      <c r="ET104" s="251"/>
      <c r="EU104" s="251"/>
      <c r="EV104" s="251"/>
      <c r="EW104" s="251"/>
      <c r="EX104" s="251"/>
      <c r="EY104" s="251"/>
      <c r="EZ104" s="251"/>
      <c r="FA104" s="251"/>
      <c r="FB104" s="251"/>
      <c r="FC104" s="250"/>
      <c r="FD104" s="251"/>
      <c r="FE104" s="251"/>
      <c r="FF104" s="251"/>
      <c r="FG104" s="250"/>
      <c r="FH104" s="251"/>
      <c r="FI104" s="251"/>
      <c r="FJ104" s="251"/>
      <c r="FK104" s="250"/>
      <c r="FL104" s="251"/>
      <c r="FM104" s="251"/>
      <c r="FN104" s="251"/>
      <c r="FO104" s="250"/>
      <c r="FP104" s="251"/>
      <c r="FQ104" s="251"/>
      <c r="FR104" s="251"/>
      <c r="FS104" s="250"/>
      <c r="FT104" s="251"/>
      <c r="FU104" s="251"/>
      <c r="FV104" s="251"/>
      <c r="FW104" s="250"/>
      <c r="FX104" s="251"/>
      <c r="FY104" s="251"/>
      <c r="FZ104" s="251"/>
      <c r="GA104" s="250"/>
      <c r="GB104" s="251"/>
      <c r="GC104" s="251"/>
      <c r="GD104" s="251"/>
      <c r="GE104" s="250"/>
      <c r="GF104" s="251"/>
      <c r="GG104" s="251"/>
      <c r="GH104" s="251"/>
      <c r="GI104" s="251"/>
      <c r="GJ104" s="251"/>
      <c r="GK104" s="251"/>
      <c r="GL104" s="251"/>
      <c r="GM104" s="251"/>
    </row>
    <row r="105" spans="1:195" s="110" customFormat="1" ht="12" customHeight="1">
      <c r="A105" s="143"/>
      <c r="B105" s="589"/>
      <c r="C105"/>
      <c r="D105"/>
      <c r="E105"/>
      <c r="F105" s="239" t="s">
        <v>333</v>
      </c>
      <c r="G105" s="587" t="s">
        <v>347</v>
      </c>
      <c r="H105" s="530"/>
      <c r="I105" s="530"/>
      <c r="J105" s="530"/>
      <c r="K105" s="142"/>
      <c r="L105" s="142"/>
      <c r="M105" s="142"/>
      <c r="N105" s="142" t="str">
        <f>F105 &amp; "::" &amp; L96</f>
        <v>2.2::</v>
      </c>
      <c r="O105" s="251"/>
      <c r="P105" s="251"/>
      <c r="Q105" s="251"/>
      <c r="R105" s="251"/>
      <c r="S105" s="251"/>
      <c r="T105" s="251"/>
      <c r="U105" s="251"/>
      <c r="V105" s="251"/>
      <c r="W105" s="250"/>
      <c r="X105" s="251"/>
      <c r="Y105" s="251"/>
      <c r="Z105" s="251"/>
      <c r="AA105" s="250"/>
      <c r="AB105" s="251"/>
      <c r="AC105" s="251"/>
      <c r="AD105" s="251"/>
      <c r="AE105" s="250"/>
      <c r="AF105" s="251"/>
      <c r="AG105" s="251"/>
      <c r="AH105" s="251"/>
      <c r="AI105" s="250"/>
      <c r="AJ105" s="251"/>
      <c r="AK105" s="251"/>
      <c r="AL105" s="251"/>
      <c r="AM105" s="250"/>
      <c r="AN105" s="251"/>
      <c r="AO105" s="251"/>
      <c r="AP105" s="251"/>
      <c r="AQ105" s="250"/>
      <c r="AR105" s="251"/>
      <c r="AS105" s="251"/>
      <c r="AT105" s="251"/>
      <c r="AU105" s="250"/>
      <c r="AV105" s="251"/>
      <c r="AW105" s="251"/>
      <c r="AX105" s="251"/>
      <c r="AY105" s="250"/>
      <c r="AZ105" s="251"/>
      <c r="BA105" s="251"/>
      <c r="BB105" s="251"/>
      <c r="BC105" s="250"/>
      <c r="BD105" s="251"/>
      <c r="BE105" s="251"/>
      <c r="BF105" s="251"/>
      <c r="BG105" s="251"/>
      <c r="BH105" s="251"/>
      <c r="BI105" s="251"/>
      <c r="BJ105" s="251"/>
      <c r="BK105" s="250"/>
      <c r="BL105" s="251"/>
      <c r="BM105" s="251"/>
      <c r="BN105" s="251"/>
      <c r="BO105" s="250"/>
      <c r="BP105" s="251"/>
      <c r="BQ105" s="251"/>
      <c r="BR105" s="251"/>
      <c r="BS105" s="250"/>
      <c r="BT105" s="251"/>
      <c r="BU105" s="251"/>
      <c r="BV105" s="251"/>
      <c r="BW105" s="250"/>
      <c r="BX105" s="251"/>
      <c r="BY105" s="251"/>
      <c r="BZ105" s="251"/>
      <c r="CA105" s="251"/>
      <c r="CB105" s="251"/>
      <c r="CC105" s="251"/>
      <c r="CD105" s="251"/>
      <c r="CE105" s="250"/>
      <c r="CF105" s="251"/>
      <c r="CG105" s="251"/>
      <c r="CH105" s="251"/>
      <c r="CI105" s="250"/>
      <c r="CJ105" s="251"/>
      <c r="CK105" s="251"/>
      <c r="CL105" s="251"/>
      <c r="CM105" s="250"/>
      <c r="CN105" s="251"/>
      <c r="CO105" s="251"/>
      <c r="CP105" s="251"/>
      <c r="CQ105" s="250"/>
      <c r="CR105" s="251"/>
      <c r="CS105" s="251"/>
      <c r="CT105" s="251"/>
      <c r="CU105" s="250"/>
      <c r="CV105" s="251"/>
      <c r="CW105" s="251"/>
      <c r="CX105" s="251"/>
      <c r="CY105" s="250"/>
      <c r="CZ105" s="251"/>
      <c r="DA105" s="251"/>
      <c r="DB105" s="251"/>
      <c r="DC105" s="250"/>
      <c r="DD105" s="251"/>
      <c r="DE105" s="251"/>
      <c r="DF105" s="251"/>
      <c r="DG105" s="251"/>
      <c r="DH105" s="251"/>
      <c r="DI105" s="251"/>
      <c r="DJ105" s="251"/>
      <c r="DK105" s="250"/>
      <c r="DL105" s="251"/>
      <c r="DM105" s="251"/>
      <c r="DN105" s="251"/>
      <c r="DO105" s="250"/>
      <c r="DP105" s="251"/>
      <c r="DQ105" s="251"/>
      <c r="DR105" s="251"/>
      <c r="DS105" s="250"/>
      <c r="DT105" s="251"/>
      <c r="DU105" s="251"/>
      <c r="DV105" s="251"/>
      <c r="DW105" s="250"/>
      <c r="DX105" s="251"/>
      <c r="DY105" s="251"/>
      <c r="DZ105" s="251"/>
      <c r="EA105" s="250"/>
      <c r="EB105" s="251"/>
      <c r="EC105" s="251"/>
      <c r="ED105" s="251"/>
      <c r="EE105" s="250"/>
      <c r="EF105" s="251"/>
      <c r="EG105" s="251"/>
      <c r="EH105" s="251"/>
      <c r="EI105" s="250"/>
      <c r="EJ105" s="251"/>
      <c r="EK105" s="251"/>
      <c r="EL105" s="251"/>
      <c r="EM105" s="250"/>
      <c r="EN105" s="251"/>
      <c r="EO105" s="251"/>
      <c r="EP105" s="251"/>
      <c r="EQ105" s="250"/>
      <c r="ER105" s="251"/>
      <c r="ES105" s="251"/>
      <c r="ET105" s="251"/>
      <c r="EU105" s="251"/>
      <c r="EV105" s="251"/>
      <c r="EW105" s="251"/>
      <c r="EX105" s="251"/>
      <c r="EY105" s="251"/>
      <c r="EZ105" s="251"/>
      <c r="FA105" s="251"/>
      <c r="FB105" s="251"/>
      <c r="FC105" s="250"/>
      <c r="FD105" s="251"/>
      <c r="FE105" s="251"/>
      <c r="FF105" s="251"/>
      <c r="FG105" s="250"/>
      <c r="FH105" s="251"/>
      <c r="FI105" s="251"/>
      <c r="FJ105" s="251"/>
      <c r="FK105" s="250"/>
      <c r="FL105" s="251"/>
      <c r="FM105" s="251"/>
      <c r="FN105" s="251"/>
      <c r="FO105" s="250"/>
      <c r="FP105" s="251"/>
      <c r="FQ105" s="251"/>
      <c r="FR105" s="251"/>
      <c r="FS105" s="250"/>
      <c r="FT105" s="251"/>
      <c r="FU105" s="251"/>
      <c r="FV105" s="251"/>
      <c r="FW105" s="250"/>
      <c r="FX105" s="251"/>
      <c r="FY105" s="251"/>
      <c r="FZ105" s="251"/>
      <c r="GA105" s="250"/>
      <c r="GB105" s="251"/>
      <c r="GC105" s="251"/>
      <c r="GD105" s="251"/>
      <c r="GE105" s="250"/>
      <c r="GF105" s="251"/>
      <c r="GG105" s="251"/>
      <c r="GH105" s="251"/>
      <c r="GI105" s="251"/>
      <c r="GJ105" s="251"/>
      <c r="GK105" s="251"/>
      <c r="GL105" s="251"/>
      <c r="GM105" s="251"/>
    </row>
    <row r="106" spans="1:195" s="110" customFormat="1" ht="12" customHeight="1">
      <c r="A106" s="143"/>
      <c r="B106" s="589"/>
      <c r="C106"/>
      <c r="D106"/>
      <c r="E106"/>
      <c r="F106" s="239" t="s">
        <v>335</v>
      </c>
      <c r="G106" s="587" t="s">
        <v>432</v>
      </c>
      <c r="H106" s="530"/>
      <c r="I106" s="530"/>
      <c r="J106" s="530"/>
      <c r="K106" s="142"/>
      <c r="L106" s="142"/>
      <c r="M106" s="142"/>
      <c r="N106" s="142" t="str">
        <f>F106 &amp; "::" &amp; L96</f>
        <v>2.3::</v>
      </c>
      <c r="O106" s="251"/>
      <c r="P106" s="251"/>
      <c r="Q106" s="251"/>
      <c r="R106" s="251"/>
      <c r="S106" s="252">
        <f>SUM(W106,AA106,AE106)</f>
        <v>0</v>
      </c>
      <c r="T106" s="251"/>
      <c r="U106" s="251"/>
      <c r="V106" s="251"/>
      <c r="W106" s="252">
        <f>W104*W105</f>
        <v>0</v>
      </c>
      <c r="X106" s="251"/>
      <c r="Y106" s="251"/>
      <c r="Z106" s="251"/>
      <c r="AA106" s="252">
        <f>AA104*AA105</f>
        <v>0</v>
      </c>
      <c r="AB106" s="251"/>
      <c r="AC106" s="251"/>
      <c r="AD106" s="251"/>
      <c r="AE106" s="252">
        <f>AE104*AE105</f>
        <v>0</v>
      </c>
      <c r="AF106" s="251"/>
      <c r="AG106" s="251"/>
      <c r="AH106" s="251"/>
      <c r="AI106" s="252">
        <f>AI104*AI105</f>
        <v>0</v>
      </c>
      <c r="AJ106" s="251"/>
      <c r="AK106" s="251"/>
      <c r="AL106" s="251"/>
      <c r="AM106" s="252">
        <f>AM104*AM105</f>
        <v>0</v>
      </c>
      <c r="AN106" s="251"/>
      <c r="AO106" s="251"/>
      <c r="AP106" s="251"/>
      <c r="AQ106" s="252">
        <f>AQ104*AQ105</f>
        <v>0</v>
      </c>
      <c r="AR106" s="251"/>
      <c r="AS106" s="251"/>
      <c r="AT106" s="251"/>
      <c r="AU106" s="252">
        <f>AU104*AU105</f>
        <v>0</v>
      </c>
      <c r="AV106" s="251"/>
      <c r="AW106" s="251"/>
      <c r="AX106" s="251"/>
      <c r="AY106" s="252">
        <f>AY104*AY105</f>
        <v>0</v>
      </c>
      <c r="AZ106" s="251"/>
      <c r="BA106" s="251"/>
      <c r="BB106" s="251"/>
      <c r="BC106" s="252">
        <f>BC104*BC105</f>
        <v>0</v>
      </c>
      <c r="BD106" s="251"/>
      <c r="BE106" s="251"/>
      <c r="BF106" s="251"/>
      <c r="BG106" s="252">
        <f>SUM(BK106,BO106,BS106,BW106)</f>
        <v>0</v>
      </c>
      <c r="BH106" s="251"/>
      <c r="BI106" s="251"/>
      <c r="BJ106" s="251"/>
      <c r="BK106" s="252">
        <f>BK104*BK105</f>
        <v>0</v>
      </c>
      <c r="BL106" s="251"/>
      <c r="BM106" s="251"/>
      <c r="BN106" s="251"/>
      <c r="BO106" s="252">
        <f>BO104*BO105</f>
        <v>0</v>
      </c>
      <c r="BP106" s="251"/>
      <c r="BQ106" s="251"/>
      <c r="BR106" s="251"/>
      <c r="BS106" s="252">
        <f>BS104*BS105</f>
        <v>0</v>
      </c>
      <c r="BT106" s="251"/>
      <c r="BU106" s="251"/>
      <c r="BV106" s="251"/>
      <c r="BW106" s="252">
        <f>BW104*BW105</f>
        <v>0</v>
      </c>
      <c r="BX106" s="251"/>
      <c r="BY106" s="251"/>
      <c r="BZ106" s="251"/>
      <c r="CA106" s="252">
        <f>SUM(CE106,CI106,CM106,CQ106,CU106,CY106)</f>
        <v>0</v>
      </c>
      <c r="CB106" s="251"/>
      <c r="CC106" s="251"/>
      <c r="CD106" s="251"/>
      <c r="CE106" s="252">
        <f>CE104*CE105</f>
        <v>0</v>
      </c>
      <c r="CF106" s="251"/>
      <c r="CG106" s="251"/>
      <c r="CH106" s="251"/>
      <c r="CI106" s="252">
        <f>CI104*CI105</f>
        <v>0</v>
      </c>
      <c r="CJ106" s="251"/>
      <c r="CK106" s="251"/>
      <c r="CL106" s="251"/>
      <c r="CM106" s="252">
        <f>CM104*CM105</f>
        <v>0</v>
      </c>
      <c r="CN106" s="251"/>
      <c r="CO106" s="251"/>
      <c r="CP106" s="251"/>
      <c r="CQ106" s="252">
        <f>CQ104*CQ105</f>
        <v>0</v>
      </c>
      <c r="CR106" s="251"/>
      <c r="CS106" s="251"/>
      <c r="CT106" s="251"/>
      <c r="CU106" s="252">
        <f>CU104*CU105</f>
        <v>0</v>
      </c>
      <c r="CV106" s="251"/>
      <c r="CW106" s="251"/>
      <c r="CX106" s="251"/>
      <c r="CY106" s="252">
        <f>CY104*CY105</f>
        <v>0</v>
      </c>
      <c r="CZ106" s="251"/>
      <c r="DA106" s="251"/>
      <c r="DB106" s="251"/>
      <c r="DC106" s="252">
        <f>DC104*DC105</f>
        <v>0</v>
      </c>
      <c r="DD106" s="251"/>
      <c r="DE106" s="251"/>
      <c r="DF106" s="251"/>
      <c r="DG106" s="252">
        <f>SUM(DK106,DO106,DS106,DW106,EA106,EE106,EI106,EM106,EQ106)</f>
        <v>0</v>
      </c>
      <c r="DH106" s="251"/>
      <c r="DI106" s="251"/>
      <c r="DJ106" s="251"/>
      <c r="DK106" s="252">
        <f>DK104*DK105</f>
        <v>0</v>
      </c>
      <c r="DL106" s="251"/>
      <c r="DM106" s="251"/>
      <c r="DN106" s="251"/>
      <c r="DO106" s="252">
        <f>DO104*DO105</f>
        <v>0</v>
      </c>
      <c r="DP106" s="251"/>
      <c r="DQ106" s="251"/>
      <c r="DR106" s="251"/>
      <c r="DS106" s="252">
        <f>DS104*DS105</f>
        <v>0</v>
      </c>
      <c r="DT106" s="251"/>
      <c r="DU106" s="251"/>
      <c r="DV106" s="251"/>
      <c r="DW106" s="252">
        <f>DW104*DW105</f>
        <v>0</v>
      </c>
      <c r="DX106" s="251"/>
      <c r="DY106" s="251"/>
      <c r="DZ106" s="251"/>
      <c r="EA106" s="252">
        <f>EA104*EA105</f>
        <v>0</v>
      </c>
      <c r="EB106" s="251"/>
      <c r="EC106" s="251"/>
      <c r="ED106" s="251"/>
      <c r="EE106" s="252">
        <f>EE104*EE105</f>
        <v>0</v>
      </c>
      <c r="EF106" s="251"/>
      <c r="EG106" s="251"/>
      <c r="EH106" s="251"/>
      <c r="EI106" s="252">
        <f>EI104*EI105</f>
        <v>0</v>
      </c>
      <c r="EJ106" s="251"/>
      <c r="EK106" s="251"/>
      <c r="EL106" s="251"/>
      <c r="EM106" s="252">
        <f>EM104*EM105</f>
        <v>0</v>
      </c>
      <c r="EN106" s="251"/>
      <c r="EO106" s="251"/>
      <c r="EP106" s="251"/>
      <c r="EQ106" s="252">
        <f>EQ104*EQ105</f>
        <v>0</v>
      </c>
      <c r="ER106" s="251"/>
      <c r="ES106" s="251"/>
      <c r="ET106" s="251"/>
      <c r="EU106" s="251"/>
      <c r="EV106" s="251"/>
      <c r="EW106" s="251"/>
      <c r="EX106" s="251"/>
      <c r="EY106" s="251"/>
      <c r="EZ106" s="251"/>
      <c r="FA106" s="251"/>
      <c r="FB106" s="251"/>
      <c r="FC106" s="252">
        <f>FC104*FC105</f>
        <v>0</v>
      </c>
      <c r="FD106" s="251"/>
      <c r="FE106" s="251"/>
      <c r="FF106" s="251"/>
      <c r="FG106" s="252">
        <f>FG104*FG105</f>
        <v>0</v>
      </c>
      <c r="FH106" s="251"/>
      <c r="FI106" s="251"/>
      <c r="FJ106" s="251"/>
      <c r="FK106" s="252">
        <f>FK104*FK105</f>
        <v>0</v>
      </c>
      <c r="FL106" s="251"/>
      <c r="FM106" s="251"/>
      <c r="FN106" s="251"/>
      <c r="FO106" s="252">
        <f>FO104*FO105</f>
        <v>0</v>
      </c>
      <c r="FP106" s="251"/>
      <c r="FQ106" s="251"/>
      <c r="FR106" s="251"/>
      <c r="FS106" s="252">
        <f>FS104*FS105</f>
        <v>0</v>
      </c>
      <c r="FT106" s="251"/>
      <c r="FU106" s="251"/>
      <c r="FV106" s="251"/>
      <c r="FW106" s="252">
        <f>FW104*FW105</f>
        <v>0</v>
      </c>
      <c r="FX106" s="251"/>
      <c r="FY106" s="251"/>
      <c r="FZ106" s="251"/>
      <c r="GA106" s="252">
        <f>GA104*GA105</f>
        <v>0</v>
      </c>
      <c r="GB106" s="251"/>
      <c r="GC106" s="251"/>
      <c r="GD106" s="251"/>
      <c r="GE106" s="252">
        <f>GE104*GE105</f>
        <v>0</v>
      </c>
      <c r="GF106" s="251"/>
      <c r="GG106" s="251"/>
      <c r="GH106" s="251"/>
      <c r="GI106" s="251"/>
      <c r="GJ106" s="251"/>
      <c r="GK106" s="251"/>
      <c r="GL106" s="251"/>
      <c r="GM106" s="251"/>
    </row>
    <row r="107" spans="1:195" s="110" customFormat="1" ht="12" customHeight="1">
      <c r="A107" s="143"/>
      <c r="B107" s="589"/>
      <c r="C107"/>
      <c r="D107"/>
      <c r="E107"/>
      <c r="F107" s="239" t="s">
        <v>103</v>
      </c>
      <c r="G107" s="592" t="s">
        <v>433</v>
      </c>
      <c r="H107" s="586"/>
      <c r="I107" s="586"/>
      <c r="J107" s="220" t="s">
        <v>69</v>
      </c>
      <c r="K107" s="142"/>
      <c r="L107" s="142"/>
      <c r="M107" s="142"/>
      <c r="N107" s="142" t="str">
        <f>F107 &amp; "::" &amp; L96</f>
        <v>3.1::</v>
      </c>
      <c r="O107" s="251"/>
      <c r="P107" s="251"/>
      <c r="Q107" s="251"/>
      <c r="R107" s="251"/>
      <c r="S107" s="252">
        <f>SUM(W107,AA107,AE107)</f>
        <v>0</v>
      </c>
      <c r="T107" s="251"/>
      <c r="U107" s="251"/>
      <c r="V107" s="251"/>
      <c r="W107" s="252">
        <f>W100*W104/1000</f>
        <v>0</v>
      </c>
      <c r="X107" s="251"/>
      <c r="Y107" s="251"/>
      <c r="Z107" s="251"/>
      <c r="AA107" s="252">
        <f>AA100*AA104/1000</f>
        <v>0</v>
      </c>
      <c r="AB107" s="251"/>
      <c r="AC107" s="251"/>
      <c r="AD107" s="251"/>
      <c r="AE107" s="252">
        <f>AE100*AE104/1000</f>
        <v>0</v>
      </c>
      <c r="AF107" s="251"/>
      <c r="AG107" s="251"/>
      <c r="AH107" s="251"/>
      <c r="AI107" s="252">
        <f>AI100*AI104/1000</f>
        <v>0</v>
      </c>
      <c r="AJ107" s="251"/>
      <c r="AK107" s="251"/>
      <c r="AL107" s="251"/>
      <c r="AM107" s="252">
        <f>AM100*AM104/1000</f>
        <v>0</v>
      </c>
      <c r="AN107" s="251"/>
      <c r="AO107" s="251"/>
      <c r="AP107" s="251"/>
      <c r="AQ107" s="252">
        <f>AQ100*AQ104/1000</f>
        <v>0</v>
      </c>
      <c r="AR107" s="251"/>
      <c r="AS107" s="251"/>
      <c r="AT107" s="251"/>
      <c r="AU107" s="252">
        <f>AU100*AU104/1000</f>
        <v>0</v>
      </c>
      <c r="AV107" s="251"/>
      <c r="AW107" s="251"/>
      <c r="AX107" s="251"/>
      <c r="AY107" s="252">
        <f>AY98*AY104/1000+AY115+AY120+AY125</f>
        <v>0</v>
      </c>
      <c r="AZ107" s="251"/>
      <c r="BA107" s="251"/>
      <c r="BB107" s="251"/>
      <c r="BC107" s="252">
        <f>BC98*BC104/1000+BC115+BC120+BC125</f>
        <v>0</v>
      </c>
      <c r="BD107" s="251"/>
      <c r="BE107" s="251"/>
      <c r="BF107" s="251"/>
      <c r="BG107" s="252">
        <f>SUM(BK107,BO107,BS107,BW107)</f>
        <v>0</v>
      </c>
      <c r="BH107" s="251"/>
      <c r="BI107" s="251"/>
      <c r="BJ107" s="251"/>
      <c r="BK107" s="252">
        <f>BK98*BK104/1000+BK115+BK120+BK125</f>
        <v>0</v>
      </c>
      <c r="BL107" s="251"/>
      <c r="BM107" s="251"/>
      <c r="BN107" s="251"/>
      <c r="BO107" s="252">
        <f>BO98*BO104/1000+BO115+BO120+BO125</f>
        <v>0</v>
      </c>
      <c r="BP107" s="251"/>
      <c r="BQ107" s="251"/>
      <c r="BR107" s="251"/>
      <c r="BS107" s="252">
        <f>BS98*BS104/1000+BS115+BS120+BS125</f>
        <v>0</v>
      </c>
      <c r="BT107" s="251"/>
      <c r="BU107" s="251"/>
      <c r="BV107" s="251"/>
      <c r="BW107" s="252">
        <f>BW98*BW104/1000+BW115+BW120+BW125</f>
        <v>0</v>
      </c>
      <c r="BX107" s="251"/>
      <c r="BY107" s="251"/>
      <c r="BZ107" s="251"/>
      <c r="CA107" s="252">
        <f>SUM(CE107,CI107,CM107,CQ107,CU107,CY107)</f>
        <v>0</v>
      </c>
      <c r="CB107" s="251"/>
      <c r="CC107" s="251"/>
      <c r="CD107" s="251"/>
      <c r="CE107" s="252">
        <f>CE98*CE104/1000+CE115+CE120+CE125</f>
        <v>0</v>
      </c>
      <c r="CF107" s="251"/>
      <c r="CG107" s="251"/>
      <c r="CH107" s="251"/>
      <c r="CI107" s="252">
        <f>CI98*CI104/1000+CI115+CI120+CI125</f>
        <v>0</v>
      </c>
      <c r="CJ107" s="251"/>
      <c r="CK107" s="251"/>
      <c r="CL107" s="251"/>
      <c r="CM107" s="252">
        <f>CM98*CM104/1000+CM115+CM120+CM125</f>
        <v>0</v>
      </c>
      <c r="CN107" s="251"/>
      <c r="CO107" s="251"/>
      <c r="CP107" s="251"/>
      <c r="CQ107" s="252">
        <f>CQ98*CQ104/1000+CQ115+CQ120+CQ125</f>
        <v>0</v>
      </c>
      <c r="CR107" s="251"/>
      <c r="CS107" s="251"/>
      <c r="CT107" s="251"/>
      <c r="CU107" s="252">
        <f>CU98*CU104/1000+CU115+CU120+CU125</f>
        <v>0</v>
      </c>
      <c r="CV107" s="251"/>
      <c r="CW107" s="251"/>
      <c r="CX107" s="251"/>
      <c r="CY107" s="252">
        <f>CY98*CY104/1000+CY115+CY120+CY125</f>
        <v>0</v>
      </c>
      <c r="CZ107" s="251"/>
      <c r="DA107" s="251"/>
      <c r="DB107" s="251"/>
      <c r="DC107" s="252">
        <f>DC98*DC104/1000+DC115+DC120+DC125</f>
        <v>0</v>
      </c>
      <c r="DD107" s="251"/>
      <c r="DE107" s="251"/>
      <c r="DF107" s="251"/>
      <c r="DG107" s="252">
        <f>SUM(DK107,DO107,DS107,DW107,EA107,EE107,EI107,EM107,EQ107)</f>
        <v>0</v>
      </c>
      <c r="DH107" s="251"/>
      <c r="DI107" s="251"/>
      <c r="DJ107" s="251"/>
      <c r="DK107" s="252">
        <f>DK98*DK104/1000+DK115+DK120+DK125</f>
        <v>0</v>
      </c>
      <c r="DL107" s="251"/>
      <c r="DM107" s="251"/>
      <c r="DN107" s="251"/>
      <c r="DO107" s="252">
        <f>DO98*DO104/1000+DO115+DO120+DO125</f>
        <v>0</v>
      </c>
      <c r="DP107" s="251"/>
      <c r="DQ107" s="251"/>
      <c r="DR107" s="251"/>
      <c r="DS107" s="252">
        <f>DS98*DS104/1000+DS115+DS120+DS125</f>
        <v>0</v>
      </c>
      <c r="DT107" s="251"/>
      <c r="DU107" s="251"/>
      <c r="DV107" s="251"/>
      <c r="DW107" s="252">
        <f>DW98*DW104/1000+DW115+DW120+DW125</f>
        <v>0</v>
      </c>
      <c r="DX107" s="251"/>
      <c r="DY107" s="251"/>
      <c r="DZ107" s="251"/>
      <c r="EA107" s="252">
        <f>EA98*EA104/1000+EA115+EA120+EA125</f>
        <v>0</v>
      </c>
      <c r="EB107" s="251"/>
      <c r="EC107" s="251"/>
      <c r="ED107" s="251"/>
      <c r="EE107" s="252">
        <f>EE98*EE104/1000+EE115+EE120+EE125</f>
        <v>0</v>
      </c>
      <c r="EF107" s="251"/>
      <c r="EG107" s="251"/>
      <c r="EH107" s="251"/>
      <c r="EI107" s="252">
        <f>EI98*EI104/1000+EI115+EI120+EI125</f>
        <v>0</v>
      </c>
      <c r="EJ107" s="251"/>
      <c r="EK107" s="251"/>
      <c r="EL107" s="251"/>
      <c r="EM107" s="252">
        <f>EM98*EM104/1000+EM115+EM120+EM125</f>
        <v>0</v>
      </c>
      <c r="EN107" s="251"/>
      <c r="EO107" s="251"/>
      <c r="EP107" s="251"/>
      <c r="EQ107" s="252">
        <f>EQ98*EQ104/1000+EQ115+EQ120+EQ125</f>
        <v>0</v>
      </c>
      <c r="ER107" s="251"/>
      <c r="ES107" s="251"/>
      <c r="ET107" s="251"/>
      <c r="EU107" s="251"/>
      <c r="EV107" s="251"/>
      <c r="EW107" s="251"/>
      <c r="EX107" s="251"/>
      <c r="EY107" s="251"/>
      <c r="EZ107" s="251"/>
      <c r="FA107" s="251"/>
      <c r="FB107" s="251"/>
      <c r="FC107" s="252">
        <f>FC98*FC104/1000+FC115+FC120+FC125</f>
        <v>0</v>
      </c>
      <c r="FD107" s="251"/>
      <c r="FE107" s="251"/>
      <c r="FF107" s="251"/>
      <c r="FG107" s="252">
        <f>FG98*FG104/1000+FG115+FG120+FG125</f>
        <v>0</v>
      </c>
      <c r="FH107" s="251"/>
      <c r="FI107" s="251"/>
      <c r="FJ107" s="251"/>
      <c r="FK107" s="252">
        <f>FK98*FK104/1000+FK115+FK120+FK125</f>
        <v>0</v>
      </c>
      <c r="FL107" s="251"/>
      <c r="FM107" s="251"/>
      <c r="FN107" s="251"/>
      <c r="FO107" s="252">
        <f>FO98*FO104/1000+FO115+FO120+FO125</f>
        <v>0</v>
      </c>
      <c r="FP107" s="251"/>
      <c r="FQ107" s="251"/>
      <c r="FR107" s="251"/>
      <c r="FS107" s="252">
        <f>FS98*FS104/1000+FS115+FS120+FS125</f>
        <v>0</v>
      </c>
      <c r="FT107" s="251"/>
      <c r="FU107" s="251"/>
      <c r="FV107" s="251"/>
      <c r="FW107" s="252">
        <f>FW98*FW104/1000+FW115+FW120+FW125</f>
        <v>0</v>
      </c>
      <c r="FX107" s="251"/>
      <c r="FY107" s="251"/>
      <c r="FZ107" s="251"/>
      <c r="GA107" s="252">
        <f>GA98*GA104/1000+GA115+GA120+GA125</f>
        <v>0</v>
      </c>
      <c r="GB107" s="251"/>
      <c r="GC107" s="251"/>
      <c r="GD107" s="251"/>
      <c r="GE107" s="252">
        <f>GE98*GE104/1000+GE115+GE120+GE125</f>
        <v>0</v>
      </c>
      <c r="GF107" s="251"/>
      <c r="GG107" s="251"/>
      <c r="GH107" s="251"/>
      <c r="GI107" s="251"/>
      <c r="GJ107" s="251"/>
      <c r="GK107" s="251"/>
      <c r="GL107" s="251"/>
      <c r="GM107" s="251"/>
    </row>
    <row r="108" spans="1:195" s="110" customFormat="1" ht="12" customHeight="1">
      <c r="A108" s="143"/>
      <c r="B108" s="589"/>
      <c r="C108"/>
      <c r="D108"/>
      <c r="E108"/>
      <c r="F108" s="239" t="s">
        <v>104</v>
      </c>
      <c r="G108" s="592"/>
      <c r="H108" s="586"/>
      <c r="I108" s="586"/>
      <c r="J108" s="220" t="s">
        <v>70</v>
      </c>
      <c r="K108" s="142"/>
      <c r="L108" s="142"/>
      <c r="M108" s="142"/>
      <c r="N108" s="142" t="str">
        <f>F108 &amp; "::" &amp; L96</f>
        <v>3.2::</v>
      </c>
      <c r="O108" s="251"/>
      <c r="P108" s="251"/>
      <c r="Q108" s="251"/>
      <c r="R108" s="251"/>
      <c r="S108" s="252">
        <f>SUM(W108,AA108,AE108)</f>
        <v>0</v>
      </c>
      <c r="T108" s="251"/>
      <c r="U108" s="251"/>
      <c r="V108" s="251"/>
      <c r="W108" s="252">
        <f>W101*W104/1000</f>
        <v>0</v>
      </c>
      <c r="X108" s="251"/>
      <c r="Y108" s="251"/>
      <c r="Z108" s="251"/>
      <c r="AA108" s="252">
        <f>AA101*AA104/1000</f>
        <v>0</v>
      </c>
      <c r="AB108" s="251"/>
      <c r="AC108" s="251"/>
      <c r="AD108" s="251"/>
      <c r="AE108" s="252">
        <f>AE101*AE104/1000</f>
        <v>0</v>
      </c>
      <c r="AF108" s="251"/>
      <c r="AG108" s="251"/>
      <c r="AH108" s="251"/>
      <c r="AI108" s="252">
        <f>AI101*AI104/1000</f>
        <v>0</v>
      </c>
      <c r="AJ108" s="251"/>
      <c r="AK108" s="251"/>
      <c r="AL108" s="251"/>
      <c r="AM108" s="252">
        <f>AM101*AM104/1000</f>
        <v>0</v>
      </c>
      <c r="AN108" s="251"/>
      <c r="AO108" s="251"/>
      <c r="AP108" s="251"/>
      <c r="AQ108" s="252">
        <f>AQ101*AQ104/1000</f>
        <v>0</v>
      </c>
      <c r="AR108" s="251"/>
      <c r="AS108" s="251"/>
      <c r="AT108" s="251"/>
      <c r="AU108" s="252">
        <f>AU101*AU104/1000</f>
        <v>0</v>
      </c>
      <c r="AV108" s="251"/>
      <c r="AW108" s="251"/>
      <c r="AX108" s="251"/>
      <c r="AY108" s="252">
        <f>AY99*AY104/1000+AY116+AY121+AY126</f>
        <v>0</v>
      </c>
      <c r="AZ108" s="251"/>
      <c r="BA108" s="251"/>
      <c r="BB108" s="251"/>
      <c r="BC108" s="252">
        <f>BC99*BC104/1000+BC116+BC121+BC126</f>
        <v>0</v>
      </c>
      <c r="BD108" s="251"/>
      <c r="BE108" s="251"/>
      <c r="BF108" s="251"/>
      <c r="BG108" s="252">
        <f>SUM(BK108,BO108,BS108,BW108)</f>
        <v>0</v>
      </c>
      <c r="BH108" s="251"/>
      <c r="BI108" s="251"/>
      <c r="BJ108" s="251"/>
      <c r="BK108" s="252">
        <f>BK99*BK104/1000+BK116+BK121+BK126</f>
        <v>0</v>
      </c>
      <c r="BL108" s="251"/>
      <c r="BM108" s="251"/>
      <c r="BN108" s="251"/>
      <c r="BO108" s="252">
        <f>BO99*BO104/1000+BO116+BO121+BO126</f>
        <v>0</v>
      </c>
      <c r="BP108" s="251"/>
      <c r="BQ108" s="251"/>
      <c r="BR108" s="251"/>
      <c r="BS108" s="252">
        <f>BS99*BS104/1000+BS116+BS121+BS126</f>
        <v>0</v>
      </c>
      <c r="BT108" s="251"/>
      <c r="BU108" s="251"/>
      <c r="BV108" s="251"/>
      <c r="BW108" s="252">
        <f>BW99*BW104/1000+BW116+BW121+BW126</f>
        <v>0</v>
      </c>
      <c r="BX108" s="251"/>
      <c r="BY108" s="251"/>
      <c r="BZ108" s="251"/>
      <c r="CA108" s="252">
        <f>SUM(CE108,CI108,CM108,CQ108,CU108,CY108)</f>
        <v>0</v>
      </c>
      <c r="CB108" s="251"/>
      <c r="CC108" s="251"/>
      <c r="CD108" s="251"/>
      <c r="CE108" s="252">
        <f>CE99*CE104/1000+CE116+CE121+CE126</f>
        <v>0</v>
      </c>
      <c r="CF108" s="251"/>
      <c r="CG108" s="251"/>
      <c r="CH108" s="251"/>
      <c r="CI108" s="252">
        <f>CI99*CI104/1000+CI116+CI121+CI126</f>
        <v>0</v>
      </c>
      <c r="CJ108" s="251"/>
      <c r="CK108" s="251"/>
      <c r="CL108" s="251"/>
      <c r="CM108" s="252">
        <f>CM99*CM104/1000+CM116+CM121+CM126</f>
        <v>0</v>
      </c>
      <c r="CN108" s="251"/>
      <c r="CO108" s="251"/>
      <c r="CP108" s="251"/>
      <c r="CQ108" s="252">
        <f>CQ99*CQ104/1000+CQ116+CQ121+CQ126</f>
        <v>0</v>
      </c>
      <c r="CR108" s="251"/>
      <c r="CS108" s="251"/>
      <c r="CT108" s="251"/>
      <c r="CU108" s="252">
        <f>CU99*CU104/1000+CU116+CU121+CU126</f>
        <v>0</v>
      </c>
      <c r="CV108" s="251"/>
      <c r="CW108" s="251"/>
      <c r="CX108" s="251"/>
      <c r="CY108" s="252">
        <f>CY99*CY104/1000+CY116+CY121+CY126</f>
        <v>0</v>
      </c>
      <c r="CZ108" s="251"/>
      <c r="DA108" s="251"/>
      <c r="DB108" s="251"/>
      <c r="DC108" s="252">
        <f>DC99*DC104/1000+DC116+DC121+DC126</f>
        <v>0</v>
      </c>
      <c r="DD108" s="251"/>
      <c r="DE108" s="251"/>
      <c r="DF108" s="251"/>
      <c r="DG108" s="252">
        <f>SUM(DK108,DO108,DS108,DW108,EA108,EE108,EI108,EM108,EQ108)</f>
        <v>0</v>
      </c>
      <c r="DH108" s="251"/>
      <c r="DI108" s="251"/>
      <c r="DJ108" s="251"/>
      <c r="DK108" s="252">
        <f>DK99*DK104/1000+DK116+DK121+DK126</f>
        <v>0</v>
      </c>
      <c r="DL108" s="251"/>
      <c r="DM108" s="251"/>
      <c r="DN108" s="251"/>
      <c r="DO108" s="252">
        <f>DO99*DO104/1000+DO116+DO121+DO126</f>
        <v>0</v>
      </c>
      <c r="DP108" s="251"/>
      <c r="DQ108" s="251"/>
      <c r="DR108" s="251"/>
      <c r="DS108" s="252">
        <f>DS99*DS104/1000+DS116+DS121+DS126</f>
        <v>0</v>
      </c>
      <c r="DT108" s="251"/>
      <c r="DU108" s="251"/>
      <c r="DV108" s="251"/>
      <c r="DW108" s="252">
        <f>DW99*DW104/1000+DW116+DW121+DW126</f>
        <v>0</v>
      </c>
      <c r="DX108" s="251"/>
      <c r="DY108" s="251"/>
      <c r="DZ108" s="251"/>
      <c r="EA108" s="252">
        <f>EA99*EA104/1000+EA116+EA121+EA126</f>
        <v>0</v>
      </c>
      <c r="EB108" s="251"/>
      <c r="EC108" s="251"/>
      <c r="ED108" s="251"/>
      <c r="EE108" s="252">
        <f>EE99*EE104/1000+EE116+EE121+EE126</f>
        <v>0</v>
      </c>
      <c r="EF108" s="251"/>
      <c r="EG108" s="251"/>
      <c r="EH108" s="251"/>
      <c r="EI108" s="252">
        <f>EI99*EI104/1000+EI116+EI121+EI126</f>
        <v>0</v>
      </c>
      <c r="EJ108" s="251"/>
      <c r="EK108" s="251"/>
      <c r="EL108" s="251"/>
      <c r="EM108" s="252">
        <f>EM99*EM104/1000+EM116+EM121+EM126</f>
        <v>0</v>
      </c>
      <c r="EN108" s="251"/>
      <c r="EO108" s="251"/>
      <c r="EP108" s="251"/>
      <c r="EQ108" s="252">
        <f>EQ99*EQ104/1000+EQ116+EQ121+EQ126</f>
        <v>0</v>
      </c>
      <c r="ER108" s="251"/>
      <c r="ES108" s="251"/>
      <c r="ET108" s="251"/>
      <c r="EU108" s="251"/>
      <c r="EV108" s="251"/>
      <c r="EW108" s="251"/>
      <c r="EX108" s="251"/>
      <c r="EY108" s="251"/>
      <c r="EZ108" s="251"/>
      <c r="FA108" s="251"/>
      <c r="FB108" s="251"/>
      <c r="FC108" s="252">
        <f>FC99*FC104/1000+FC116+FC121+FC126</f>
        <v>0</v>
      </c>
      <c r="FD108" s="251"/>
      <c r="FE108" s="251"/>
      <c r="FF108" s="251"/>
      <c r="FG108" s="252">
        <f>FG99*FG104/1000+FG116+FG121+FG126</f>
        <v>0</v>
      </c>
      <c r="FH108" s="251"/>
      <c r="FI108" s="251"/>
      <c r="FJ108" s="251"/>
      <c r="FK108" s="252">
        <f>FK99*FK104/1000+FK116+FK121+FK126</f>
        <v>0</v>
      </c>
      <c r="FL108" s="251"/>
      <c r="FM108" s="251"/>
      <c r="FN108" s="251"/>
      <c r="FO108" s="252">
        <f>FO99*FO104/1000+FO116+FO121+FO126</f>
        <v>0</v>
      </c>
      <c r="FP108" s="251"/>
      <c r="FQ108" s="251"/>
      <c r="FR108" s="251"/>
      <c r="FS108" s="252">
        <f>FS99*FS104/1000+FS116+FS121+FS126</f>
        <v>0</v>
      </c>
      <c r="FT108" s="251"/>
      <c r="FU108" s="251"/>
      <c r="FV108" s="251"/>
      <c r="FW108" s="252">
        <f>FW99*FW104/1000+FW116+FW121+FW126</f>
        <v>0</v>
      </c>
      <c r="FX108" s="251"/>
      <c r="FY108" s="251"/>
      <c r="FZ108" s="251"/>
      <c r="GA108" s="252">
        <f>GA99*GA104/1000+GA116+GA121+GA126</f>
        <v>0</v>
      </c>
      <c r="GB108" s="251"/>
      <c r="GC108" s="251"/>
      <c r="GD108" s="251"/>
      <c r="GE108" s="252">
        <f>GE99*GE104/1000+GE116+GE121+GE126</f>
        <v>0</v>
      </c>
      <c r="GF108" s="251"/>
      <c r="GG108" s="251"/>
      <c r="GH108" s="251"/>
      <c r="GI108" s="251"/>
      <c r="GJ108" s="251"/>
      <c r="GK108" s="251"/>
      <c r="GL108" s="251"/>
      <c r="GM108" s="251"/>
    </row>
    <row r="109" spans="1:195" s="110" customFormat="1" ht="12" customHeight="1">
      <c r="A109" s="143"/>
      <c r="B109" s="589"/>
      <c r="C109"/>
      <c r="D109"/>
      <c r="E109"/>
      <c r="F109" s="239" t="s">
        <v>105</v>
      </c>
      <c r="G109" s="587" t="s">
        <v>434</v>
      </c>
      <c r="H109" s="533"/>
      <c r="I109" s="531" t="s">
        <v>452</v>
      </c>
      <c r="J109" s="220" t="s">
        <v>69</v>
      </c>
      <c r="K109" s="142"/>
      <c r="L109" s="142"/>
      <c r="M109" s="142"/>
      <c r="N109" s="142" t="str">
        <f>F109 &amp; "::" &amp; L96</f>
        <v>4.1.1::</v>
      </c>
      <c r="O109" s="251"/>
      <c r="P109" s="251"/>
      <c r="Q109" s="251"/>
      <c r="R109" s="251"/>
      <c r="S109" s="251"/>
      <c r="T109" s="251"/>
      <c r="U109" s="251"/>
      <c r="V109" s="251"/>
      <c r="W109" s="250"/>
      <c r="X109" s="251"/>
      <c r="Y109" s="251"/>
      <c r="Z109" s="251"/>
      <c r="AA109" s="250"/>
      <c r="AB109" s="251"/>
      <c r="AC109" s="251"/>
      <c r="AD109" s="251"/>
      <c r="AE109" s="251"/>
      <c r="AF109" s="251"/>
      <c r="AG109" s="251"/>
      <c r="AH109" s="251"/>
      <c r="AI109" s="251"/>
      <c r="AJ109" s="251"/>
      <c r="AK109" s="251"/>
      <c r="AL109" s="251"/>
      <c r="AM109" s="251"/>
      <c r="AN109" s="251"/>
      <c r="AO109" s="251"/>
      <c r="AP109" s="251"/>
      <c r="AQ109" s="251"/>
      <c r="AR109" s="251"/>
      <c r="AS109" s="251"/>
      <c r="AT109" s="251"/>
      <c r="AU109" s="251"/>
      <c r="AV109" s="251"/>
      <c r="AW109" s="251"/>
      <c r="AX109" s="251"/>
      <c r="AY109" s="251"/>
      <c r="AZ109" s="251"/>
      <c r="BA109" s="251"/>
      <c r="BB109" s="251"/>
      <c r="BC109" s="251"/>
      <c r="BD109" s="251"/>
      <c r="BE109" s="251"/>
      <c r="BF109" s="251"/>
      <c r="BG109" s="251"/>
      <c r="BH109" s="251"/>
      <c r="BI109" s="251"/>
      <c r="BJ109" s="251"/>
      <c r="BK109" s="251"/>
      <c r="BL109" s="251"/>
      <c r="BM109" s="251"/>
      <c r="BN109" s="251"/>
      <c r="BO109" s="251"/>
      <c r="BP109" s="251"/>
      <c r="BQ109" s="251"/>
      <c r="BR109" s="251"/>
      <c r="BS109" s="251"/>
      <c r="BT109" s="251"/>
      <c r="BU109" s="251"/>
      <c r="BV109" s="251"/>
      <c r="BW109" s="251"/>
      <c r="BX109" s="251"/>
      <c r="BY109" s="251"/>
      <c r="BZ109" s="251"/>
      <c r="CA109" s="251"/>
      <c r="CB109" s="251"/>
      <c r="CC109" s="251"/>
      <c r="CD109" s="251"/>
      <c r="CE109" s="251"/>
      <c r="CF109" s="251"/>
      <c r="CG109" s="251"/>
      <c r="CH109" s="251"/>
      <c r="CI109" s="251"/>
      <c r="CJ109" s="251"/>
      <c r="CK109" s="251"/>
      <c r="CL109" s="251"/>
      <c r="CM109" s="251"/>
      <c r="CN109" s="251"/>
      <c r="CO109" s="251"/>
      <c r="CP109" s="251"/>
      <c r="CQ109" s="251"/>
      <c r="CR109" s="251"/>
      <c r="CS109" s="251"/>
      <c r="CT109" s="251"/>
      <c r="CU109" s="251"/>
      <c r="CV109" s="251"/>
      <c r="CW109" s="251"/>
      <c r="CX109" s="251"/>
      <c r="CY109" s="251"/>
      <c r="CZ109" s="251"/>
      <c r="DA109" s="251"/>
      <c r="DB109" s="251"/>
      <c r="DC109" s="251"/>
      <c r="DD109" s="251"/>
      <c r="DE109" s="251"/>
      <c r="DF109" s="251"/>
      <c r="DG109" s="251"/>
      <c r="DH109" s="251"/>
      <c r="DI109" s="251"/>
      <c r="DJ109" s="251"/>
      <c r="DK109" s="251"/>
      <c r="DL109" s="251"/>
      <c r="DM109" s="251"/>
      <c r="DN109" s="251"/>
      <c r="DO109" s="251"/>
      <c r="DP109" s="251"/>
      <c r="DQ109" s="251"/>
      <c r="DR109" s="251"/>
      <c r="DS109" s="251"/>
      <c r="DT109" s="251"/>
      <c r="DU109" s="251"/>
      <c r="DV109" s="251"/>
      <c r="DW109" s="251"/>
      <c r="DX109" s="251"/>
      <c r="DY109" s="251"/>
      <c r="DZ109" s="251"/>
      <c r="EA109" s="251"/>
      <c r="EB109" s="251"/>
      <c r="EC109" s="251"/>
      <c r="ED109" s="251"/>
      <c r="EE109" s="251"/>
      <c r="EF109" s="251"/>
      <c r="EG109" s="251"/>
      <c r="EH109" s="251"/>
      <c r="EI109" s="251"/>
      <c r="EJ109" s="251"/>
      <c r="EK109" s="251"/>
      <c r="EL109" s="251"/>
      <c r="EM109" s="251"/>
      <c r="EN109" s="251"/>
      <c r="EO109" s="251"/>
      <c r="EP109" s="251"/>
      <c r="EQ109" s="251"/>
      <c r="ER109" s="251"/>
      <c r="ES109" s="251"/>
      <c r="ET109" s="251"/>
      <c r="EU109" s="251"/>
      <c r="EV109" s="251"/>
      <c r="EW109" s="251"/>
      <c r="EX109" s="251"/>
      <c r="EY109" s="251"/>
      <c r="EZ109" s="251"/>
      <c r="FA109" s="251"/>
      <c r="FB109" s="251"/>
      <c r="FC109" s="251"/>
      <c r="FD109" s="251"/>
      <c r="FE109" s="251"/>
      <c r="FF109" s="251"/>
      <c r="FG109" s="251"/>
      <c r="FH109" s="251"/>
      <c r="FI109" s="251"/>
      <c r="FJ109" s="251"/>
      <c r="FK109" s="251"/>
      <c r="FL109" s="251"/>
      <c r="FM109" s="251"/>
      <c r="FN109" s="251"/>
      <c r="FO109" s="251"/>
      <c r="FP109" s="251"/>
      <c r="FQ109" s="251"/>
      <c r="FR109" s="251"/>
      <c r="FS109" s="251"/>
      <c r="FT109" s="251"/>
      <c r="FU109" s="251"/>
      <c r="FV109" s="251"/>
      <c r="FW109" s="251"/>
      <c r="FX109" s="251"/>
      <c r="FY109" s="251"/>
      <c r="FZ109" s="251"/>
      <c r="GA109" s="251"/>
      <c r="GB109" s="251"/>
      <c r="GC109" s="251"/>
      <c r="GD109" s="251"/>
      <c r="GE109" s="251"/>
      <c r="GF109" s="251"/>
      <c r="GG109" s="251"/>
      <c r="GH109" s="251"/>
      <c r="GI109" s="251"/>
      <c r="GJ109" s="251"/>
      <c r="GK109" s="251"/>
      <c r="GL109" s="251"/>
      <c r="GM109" s="251"/>
    </row>
    <row r="110" spans="1:195" s="110" customFormat="1" ht="12" customHeight="1">
      <c r="A110" s="143"/>
      <c r="B110" s="589"/>
      <c r="C110"/>
      <c r="D110"/>
      <c r="E110"/>
      <c r="F110" s="239" t="s">
        <v>284</v>
      </c>
      <c r="G110" s="593"/>
      <c r="H110" s="533"/>
      <c r="I110" s="533"/>
      <c r="J110" s="220" t="s">
        <v>70</v>
      </c>
      <c r="K110" s="142"/>
      <c r="L110" s="142"/>
      <c r="M110" s="142"/>
      <c r="N110" s="142" t="str">
        <f>F110 &amp; "::" &amp; L96</f>
        <v>4.1.2::</v>
      </c>
      <c r="O110" s="251"/>
      <c r="P110" s="251"/>
      <c r="Q110" s="251"/>
      <c r="R110" s="251"/>
      <c r="S110" s="251"/>
      <c r="T110" s="251"/>
      <c r="U110" s="251"/>
      <c r="V110" s="251"/>
      <c r="W110" s="252">
        <f>W109*W97</f>
        <v>0</v>
      </c>
      <c r="X110" s="251"/>
      <c r="Y110" s="251"/>
      <c r="Z110" s="251"/>
      <c r="AA110" s="252">
        <f>AA109*AA97</f>
        <v>0</v>
      </c>
      <c r="AB110" s="251"/>
      <c r="AC110" s="251"/>
      <c r="AD110" s="251"/>
      <c r="AE110" s="251"/>
      <c r="AF110" s="251"/>
      <c r="AG110" s="251"/>
      <c r="AH110" s="251"/>
      <c r="AI110" s="251"/>
      <c r="AJ110" s="251"/>
      <c r="AK110" s="251"/>
      <c r="AL110" s="251"/>
      <c r="AM110" s="251"/>
      <c r="AN110" s="251"/>
      <c r="AO110" s="251"/>
      <c r="AP110" s="251"/>
      <c r="AQ110" s="251"/>
      <c r="AR110" s="251"/>
      <c r="AS110" s="251"/>
      <c r="AT110" s="251"/>
      <c r="AU110" s="251"/>
      <c r="AV110" s="251"/>
      <c r="AW110" s="251"/>
      <c r="AX110" s="251"/>
      <c r="AY110" s="251"/>
      <c r="AZ110" s="251"/>
      <c r="BA110" s="251"/>
      <c r="BB110" s="251"/>
      <c r="BC110" s="251"/>
      <c r="BD110" s="251"/>
      <c r="BE110" s="251"/>
      <c r="BF110" s="251"/>
      <c r="BG110" s="251"/>
      <c r="BH110" s="251"/>
      <c r="BI110" s="251"/>
      <c r="BJ110" s="251"/>
      <c r="BK110" s="251"/>
      <c r="BL110" s="251"/>
      <c r="BM110" s="251"/>
      <c r="BN110" s="251"/>
      <c r="BO110" s="251"/>
      <c r="BP110" s="251"/>
      <c r="BQ110" s="251"/>
      <c r="BR110" s="251"/>
      <c r="BS110" s="251"/>
      <c r="BT110" s="251"/>
      <c r="BU110" s="251"/>
      <c r="BV110" s="251"/>
      <c r="BW110" s="251"/>
      <c r="BX110" s="251"/>
      <c r="BY110" s="251"/>
      <c r="BZ110" s="251"/>
      <c r="CA110" s="251"/>
      <c r="CB110" s="251"/>
      <c r="CC110" s="251"/>
      <c r="CD110" s="251"/>
      <c r="CE110" s="251"/>
      <c r="CF110" s="251"/>
      <c r="CG110" s="251"/>
      <c r="CH110" s="251"/>
      <c r="CI110" s="251"/>
      <c r="CJ110" s="251"/>
      <c r="CK110" s="251"/>
      <c r="CL110" s="251"/>
      <c r="CM110" s="251"/>
      <c r="CN110" s="251"/>
      <c r="CO110" s="251"/>
      <c r="CP110" s="251"/>
      <c r="CQ110" s="251"/>
      <c r="CR110" s="251"/>
      <c r="CS110" s="251"/>
      <c r="CT110" s="251"/>
      <c r="CU110" s="251"/>
      <c r="CV110" s="251"/>
      <c r="CW110" s="251"/>
      <c r="CX110" s="251"/>
      <c r="CY110" s="251"/>
      <c r="CZ110" s="251"/>
      <c r="DA110" s="251"/>
      <c r="DB110" s="251"/>
      <c r="DC110" s="251"/>
      <c r="DD110" s="251"/>
      <c r="DE110" s="251"/>
      <c r="DF110" s="251"/>
      <c r="DG110" s="251"/>
      <c r="DH110" s="251"/>
      <c r="DI110" s="251"/>
      <c r="DJ110" s="251"/>
      <c r="DK110" s="251"/>
      <c r="DL110" s="251"/>
      <c r="DM110" s="251"/>
      <c r="DN110" s="251"/>
      <c r="DO110" s="251"/>
      <c r="DP110" s="251"/>
      <c r="DQ110" s="251"/>
      <c r="DR110" s="251"/>
      <c r="DS110" s="251"/>
      <c r="DT110" s="251"/>
      <c r="DU110" s="251"/>
      <c r="DV110" s="251"/>
      <c r="DW110" s="251"/>
      <c r="DX110" s="251"/>
      <c r="DY110" s="251"/>
      <c r="DZ110" s="251"/>
      <c r="EA110" s="251"/>
      <c r="EB110" s="251"/>
      <c r="EC110" s="251"/>
      <c r="ED110" s="251"/>
      <c r="EE110" s="251"/>
      <c r="EF110" s="251"/>
      <c r="EG110" s="251"/>
      <c r="EH110" s="251"/>
      <c r="EI110" s="251"/>
      <c r="EJ110" s="251"/>
      <c r="EK110" s="251"/>
      <c r="EL110" s="251"/>
      <c r="EM110" s="251"/>
      <c r="EN110" s="251"/>
      <c r="EO110" s="251"/>
      <c r="EP110" s="251"/>
      <c r="EQ110" s="251"/>
      <c r="ER110" s="251"/>
      <c r="ES110" s="251"/>
      <c r="ET110" s="251"/>
      <c r="EU110" s="251"/>
      <c r="EV110" s="251"/>
      <c r="EW110" s="251"/>
      <c r="EX110" s="251"/>
      <c r="EY110" s="251"/>
      <c r="EZ110" s="251"/>
      <c r="FA110" s="251"/>
      <c r="FB110" s="251"/>
      <c r="FC110" s="251"/>
      <c r="FD110" s="251"/>
      <c r="FE110" s="251"/>
      <c r="FF110" s="251"/>
      <c r="FG110" s="251"/>
      <c r="FH110" s="251"/>
      <c r="FI110" s="251"/>
      <c r="FJ110" s="251"/>
      <c r="FK110" s="251"/>
      <c r="FL110" s="251"/>
      <c r="FM110" s="251"/>
      <c r="FN110" s="251"/>
      <c r="FO110" s="251"/>
      <c r="FP110" s="251"/>
      <c r="FQ110" s="251"/>
      <c r="FR110" s="251"/>
      <c r="FS110" s="251"/>
      <c r="FT110" s="251"/>
      <c r="FU110" s="251"/>
      <c r="FV110" s="251"/>
      <c r="FW110" s="251"/>
      <c r="FX110" s="251"/>
      <c r="FY110" s="251"/>
      <c r="FZ110" s="251"/>
      <c r="GA110" s="251"/>
      <c r="GB110" s="251"/>
      <c r="GC110" s="251"/>
      <c r="GD110" s="251"/>
      <c r="GE110" s="251"/>
      <c r="GF110" s="251"/>
      <c r="GG110" s="251"/>
      <c r="GH110" s="251"/>
      <c r="GI110" s="251"/>
      <c r="GJ110" s="251"/>
      <c r="GK110" s="251"/>
      <c r="GL110" s="251"/>
      <c r="GM110" s="251"/>
    </row>
    <row r="111" spans="1:195" s="110" customFormat="1" ht="12" customHeight="1">
      <c r="A111" s="143"/>
      <c r="B111" s="589"/>
      <c r="C111"/>
      <c r="D111"/>
      <c r="E111"/>
      <c r="F111" s="239" t="s">
        <v>106</v>
      </c>
      <c r="G111" s="593"/>
      <c r="H111" s="533"/>
      <c r="I111" s="531" t="s">
        <v>321</v>
      </c>
      <c r="J111" s="533"/>
      <c r="K111" s="142"/>
      <c r="L111" s="142"/>
      <c r="M111" s="142"/>
      <c r="N111" s="142" t="str">
        <f>F111 &amp; "::" &amp; L96</f>
        <v>4.2::</v>
      </c>
      <c r="O111" s="251"/>
      <c r="P111" s="251"/>
      <c r="Q111" s="251"/>
      <c r="R111" s="251"/>
      <c r="S111" s="252">
        <f>SUM(W111,AA111,AE111)</f>
        <v>0</v>
      </c>
      <c r="T111" s="251"/>
      <c r="U111" s="251"/>
      <c r="V111" s="251"/>
      <c r="W111" s="250"/>
      <c r="X111" s="251"/>
      <c r="Y111" s="251"/>
      <c r="Z111" s="251"/>
      <c r="AA111" s="250"/>
      <c r="AB111" s="251"/>
      <c r="AC111" s="251"/>
      <c r="AD111" s="251"/>
      <c r="AE111" s="251"/>
      <c r="AF111" s="251"/>
      <c r="AG111" s="251"/>
      <c r="AH111" s="251"/>
      <c r="AI111" s="251"/>
      <c r="AJ111" s="251"/>
      <c r="AK111" s="251"/>
      <c r="AL111" s="251"/>
      <c r="AM111" s="251"/>
      <c r="AN111" s="251"/>
      <c r="AO111" s="251"/>
      <c r="AP111" s="251"/>
      <c r="AQ111" s="251"/>
      <c r="AR111" s="251"/>
      <c r="AS111" s="251"/>
      <c r="AT111" s="251"/>
      <c r="AU111" s="251"/>
      <c r="AV111" s="251"/>
      <c r="AW111" s="251"/>
      <c r="AX111" s="251"/>
      <c r="AY111" s="251"/>
      <c r="AZ111" s="251"/>
      <c r="BA111" s="251"/>
      <c r="BB111" s="251"/>
      <c r="BC111" s="251"/>
      <c r="BD111" s="251"/>
      <c r="BE111" s="251"/>
      <c r="BF111" s="251"/>
      <c r="BG111" s="251"/>
      <c r="BH111" s="251"/>
      <c r="BI111" s="251"/>
      <c r="BJ111" s="251"/>
      <c r="BK111" s="251"/>
      <c r="BL111" s="251"/>
      <c r="BM111" s="251"/>
      <c r="BN111" s="251"/>
      <c r="BO111" s="251"/>
      <c r="BP111" s="251"/>
      <c r="BQ111" s="251"/>
      <c r="BR111" s="251"/>
      <c r="BS111" s="251"/>
      <c r="BT111" s="251"/>
      <c r="BU111" s="251"/>
      <c r="BV111" s="251"/>
      <c r="BW111" s="251"/>
      <c r="BX111" s="251"/>
      <c r="BY111" s="251"/>
      <c r="BZ111" s="251"/>
      <c r="CA111" s="251"/>
      <c r="CB111" s="251"/>
      <c r="CC111" s="251"/>
      <c r="CD111" s="251"/>
      <c r="CE111" s="251"/>
      <c r="CF111" s="251"/>
      <c r="CG111" s="251"/>
      <c r="CH111" s="251"/>
      <c r="CI111" s="251"/>
      <c r="CJ111" s="251"/>
      <c r="CK111" s="251"/>
      <c r="CL111" s="251"/>
      <c r="CM111" s="251"/>
      <c r="CN111" s="251"/>
      <c r="CO111" s="251"/>
      <c r="CP111" s="251"/>
      <c r="CQ111" s="251"/>
      <c r="CR111" s="251"/>
      <c r="CS111" s="251"/>
      <c r="CT111" s="251"/>
      <c r="CU111" s="251"/>
      <c r="CV111" s="251"/>
      <c r="CW111" s="251"/>
      <c r="CX111" s="251"/>
      <c r="CY111" s="251"/>
      <c r="CZ111" s="251"/>
      <c r="DA111" s="251"/>
      <c r="DB111" s="251"/>
      <c r="DC111" s="251"/>
      <c r="DD111" s="251"/>
      <c r="DE111" s="251"/>
      <c r="DF111" s="251"/>
      <c r="DG111" s="251"/>
      <c r="DH111" s="251"/>
      <c r="DI111" s="251"/>
      <c r="DJ111" s="251"/>
      <c r="DK111" s="251"/>
      <c r="DL111" s="251"/>
      <c r="DM111" s="251"/>
      <c r="DN111" s="251"/>
      <c r="DO111" s="251"/>
      <c r="DP111" s="251"/>
      <c r="DQ111" s="251"/>
      <c r="DR111" s="251"/>
      <c r="DS111" s="251"/>
      <c r="DT111" s="251"/>
      <c r="DU111" s="251"/>
      <c r="DV111" s="251"/>
      <c r="DW111" s="251"/>
      <c r="DX111" s="251"/>
      <c r="DY111" s="251"/>
      <c r="DZ111" s="251"/>
      <c r="EA111" s="251"/>
      <c r="EB111" s="251"/>
      <c r="EC111" s="251"/>
      <c r="ED111" s="251"/>
      <c r="EE111" s="251"/>
      <c r="EF111" s="251"/>
      <c r="EG111" s="251"/>
      <c r="EH111" s="251"/>
      <c r="EI111" s="251"/>
      <c r="EJ111" s="251"/>
      <c r="EK111" s="251"/>
      <c r="EL111" s="251"/>
      <c r="EM111" s="251"/>
      <c r="EN111" s="251"/>
      <c r="EO111" s="251"/>
      <c r="EP111" s="251"/>
      <c r="EQ111" s="251"/>
      <c r="ER111" s="251"/>
      <c r="ES111" s="251"/>
      <c r="ET111" s="251"/>
      <c r="EU111" s="251"/>
      <c r="EV111" s="251"/>
      <c r="EW111" s="251"/>
      <c r="EX111" s="251"/>
      <c r="EY111" s="251"/>
      <c r="EZ111" s="251"/>
      <c r="FA111" s="251"/>
      <c r="FB111" s="251"/>
      <c r="FC111" s="251"/>
      <c r="FD111" s="251"/>
      <c r="FE111" s="251"/>
      <c r="FF111" s="251"/>
      <c r="FG111" s="251"/>
      <c r="FH111" s="251"/>
      <c r="FI111" s="251"/>
      <c r="FJ111" s="251"/>
      <c r="FK111" s="251"/>
      <c r="FL111" s="251"/>
      <c r="FM111" s="251"/>
      <c r="FN111" s="251"/>
      <c r="FO111" s="251"/>
      <c r="FP111" s="251"/>
      <c r="FQ111" s="251"/>
      <c r="FR111" s="251"/>
      <c r="FS111" s="251"/>
      <c r="FT111" s="251"/>
      <c r="FU111" s="251"/>
      <c r="FV111" s="251"/>
      <c r="FW111" s="251"/>
      <c r="FX111" s="251"/>
      <c r="FY111" s="251"/>
      <c r="FZ111" s="251"/>
      <c r="GA111" s="251"/>
      <c r="GB111" s="251"/>
      <c r="GC111" s="251"/>
      <c r="GD111" s="251"/>
      <c r="GE111" s="251"/>
      <c r="GF111" s="251"/>
      <c r="GG111" s="251"/>
      <c r="GH111" s="251"/>
      <c r="GI111" s="251"/>
      <c r="GJ111" s="251"/>
      <c r="GK111" s="251"/>
      <c r="GL111" s="251"/>
      <c r="GM111" s="251"/>
    </row>
    <row r="112" spans="1:195" s="110" customFormat="1" ht="12" customHeight="1">
      <c r="A112" s="143"/>
      <c r="B112" s="589"/>
      <c r="C112"/>
      <c r="D112"/>
      <c r="E112"/>
      <c r="F112" s="239" t="s">
        <v>178</v>
      </c>
      <c r="G112" s="587" t="s">
        <v>435</v>
      </c>
      <c r="H112" s="530" t="s">
        <v>436</v>
      </c>
      <c r="I112" s="586" t="s">
        <v>437</v>
      </c>
      <c r="J112" s="220" t="s">
        <v>69</v>
      </c>
      <c r="K112" s="142"/>
      <c r="L112" s="142"/>
      <c r="M112" s="142"/>
      <c r="N112" s="142" t="str">
        <f>F112 &amp; "::" &amp; L96</f>
        <v>5.1.1::</v>
      </c>
      <c r="O112" s="251"/>
      <c r="P112" s="251"/>
      <c r="Q112" s="251"/>
      <c r="R112" s="251"/>
      <c r="S112" s="251"/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1"/>
      <c r="AH112" s="251"/>
      <c r="AI112" s="251"/>
      <c r="AJ112" s="251"/>
      <c r="AK112" s="251"/>
      <c r="AL112" s="251"/>
      <c r="AM112" s="251"/>
      <c r="AN112" s="251"/>
      <c r="AO112" s="251"/>
      <c r="AP112" s="251"/>
      <c r="AQ112" s="251"/>
      <c r="AR112" s="251"/>
      <c r="AS112" s="251"/>
      <c r="AT112" s="251"/>
      <c r="AU112" s="251"/>
      <c r="AV112" s="251"/>
      <c r="AW112" s="251"/>
      <c r="AX112" s="251"/>
      <c r="AY112" s="250"/>
      <c r="AZ112" s="251"/>
      <c r="BA112" s="251"/>
      <c r="BB112" s="251"/>
      <c r="BC112" s="250"/>
      <c r="BD112" s="251"/>
      <c r="BE112" s="251"/>
      <c r="BF112" s="251"/>
      <c r="BG112" s="252">
        <f>IF(BG114=0,0,BG115*1000/BG114)</f>
        <v>0</v>
      </c>
      <c r="BH112" s="251"/>
      <c r="BI112" s="251"/>
      <c r="BJ112" s="251"/>
      <c r="BK112" s="250"/>
      <c r="BL112" s="251"/>
      <c r="BM112" s="251"/>
      <c r="BN112" s="251"/>
      <c r="BO112" s="250"/>
      <c r="BP112" s="251"/>
      <c r="BQ112" s="251"/>
      <c r="BR112" s="251"/>
      <c r="BS112" s="250"/>
      <c r="BT112" s="251"/>
      <c r="BU112" s="251"/>
      <c r="BV112" s="251"/>
      <c r="BW112" s="250"/>
      <c r="BX112" s="251"/>
      <c r="BY112" s="251"/>
      <c r="BZ112" s="251"/>
      <c r="CA112" s="252">
        <f>IF(CA114=0,0,CA115*1000/CA114)</f>
        <v>0</v>
      </c>
      <c r="CB112" s="251"/>
      <c r="CC112" s="251"/>
      <c r="CD112" s="251"/>
      <c r="CE112" s="250"/>
      <c r="CF112" s="251"/>
      <c r="CG112" s="251"/>
      <c r="CH112" s="251"/>
      <c r="CI112" s="250"/>
      <c r="CJ112" s="251"/>
      <c r="CK112" s="251"/>
      <c r="CL112" s="251"/>
      <c r="CM112" s="250"/>
      <c r="CN112" s="251"/>
      <c r="CO112" s="251"/>
      <c r="CP112" s="251"/>
      <c r="CQ112" s="250"/>
      <c r="CR112" s="251"/>
      <c r="CS112" s="251"/>
      <c r="CT112" s="251"/>
      <c r="CU112" s="250"/>
      <c r="CV112" s="251"/>
      <c r="CW112" s="251"/>
      <c r="CX112" s="251"/>
      <c r="CY112" s="250"/>
      <c r="CZ112" s="251"/>
      <c r="DA112" s="251"/>
      <c r="DB112" s="251"/>
      <c r="DC112" s="250"/>
      <c r="DD112" s="251"/>
      <c r="DE112" s="251"/>
      <c r="DF112" s="251"/>
      <c r="DG112" s="252">
        <f>IF(DG114=0,0,DG115*1000/DG114)</f>
        <v>0</v>
      </c>
      <c r="DH112" s="251"/>
      <c r="DI112" s="251"/>
      <c r="DJ112" s="251"/>
      <c r="DK112" s="250"/>
      <c r="DL112" s="251"/>
      <c r="DM112" s="251"/>
      <c r="DN112" s="251"/>
      <c r="DO112" s="250"/>
      <c r="DP112" s="251"/>
      <c r="DQ112" s="251"/>
      <c r="DR112" s="251"/>
      <c r="DS112" s="250"/>
      <c r="DT112" s="251"/>
      <c r="DU112" s="251"/>
      <c r="DV112" s="251"/>
      <c r="DW112" s="250"/>
      <c r="DX112" s="251"/>
      <c r="DY112" s="251"/>
      <c r="DZ112" s="251"/>
      <c r="EA112" s="250"/>
      <c r="EB112" s="251"/>
      <c r="EC112" s="251"/>
      <c r="ED112" s="251"/>
      <c r="EE112" s="250"/>
      <c r="EF112" s="251"/>
      <c r="EG112" s="251"/>
      <c r="EH112" s="251"/>
      <c r="EI112" s="250"/>
      <c r="EJ112" s="251"/>
      <c r="EK112" s="251"/>
      <c r="EL112" s="251"/>
      <c r="EM112" s="250"/>
      <c r="EN112" s="251"/>
      <c r="EO112" s="251"/>
      <c r="EP112" s="251"/>
      <c r="EQ112" s="250"/>
      <c r="ER112" s="251"/>
      <c r="ES112" s="251"/>
      <c r="ET112" s="251"/>
      <c r="EU112" s="251"/>
      <c r="EV112" s="251"/>
      <c r="EW112" s="251"/>
      <c r="EX112" s="251"/>
      <c r="EY112" s="251"/>
      <c r="EZ112" s="251"/>
      <c r="FA112" s="251"/>
      <c r="FB112" s="251"/>
      <c r="FC112" s="250"/>
      <c r="FD112" s="251"/>
      <c r="FE112" s="251"/>
      <c r="FF112" s="251"/>
      <c r="FG112" s="250"/>
      <c r="FH112" s="251"/>
      <c r="FI112" s="251"/>
      <c r="FJ112" s="251"/>
      <c r="FK112" s="250"/>
      <c r="FL112" s="251"/>
      <c r="FM112" s="251"/>
      <c r="FN112" s="251"/>
      <c r="FO112" s="250"/>
      <c r="FP112" s="251"/>
      <c r="FQ112" s="251"/>
      <c r="FR112" s="251"/>
      <c r="FS112" s="250"/>
      <c r="FT112" s="251"/>
      <c r="FU112" s="251"/>
      <c r="FV112" s="251"/>
      <c r="FW112" s="250"/>
      <c r="FX112" s="251"/>
      <c r="FY112" s="251"/>
      <c r="FZ112" s="251"/>
      <c r="GA112" s="250"/>
      <c r="GB112" s="251"/>
      <c r="GC112" s="251"/>
      <c r="GD112" s="251"/>
      <c r="GE112" s="250"/>
      <c r="GF112" s="251"/>
      <c r="GG112" s="251"/>
      <c r="GH112" s="251"/>
      <c r="GI112" s="251"/>
      <c r="GJ112" s="251"/>
      <c r="GK112" s="251"/>
      <c r="GL112" s="251"/>
      <c r="GM112" s="251"/>
    </row>
    <row r="113" spans="1:195" s="110" customFormat="1" ht="12" customHeight="1">
      <c r="A113" s="143"/>
      <c r="B113" s="589"/>
      <c r="C113"/>
      <c r="D113"/>
      <c r="E113"/>
      <c r="F113" s="239" t="s">
        <v>179</v>
      </c>
      <c r="G113" s="593"/>
      <c r="H113" s="533"/>
      <c r="I113" s="586"/>
      <c r="J113" s="220" t="s">
        <v>70</v>
      </c>
      <c r="K113" s="142"/>
      <c r="L113" s="142"/>
      <c r="M113" s="142"/>
      <c r="N113" s="142" t="str">
        <f>F113 &amp; "::" &amp; L96</f>
        <v>5.1.2::</v>
      </c>
      <c r="O113" s="251"/>
      <c r="P113" s="251"/>
      <c r="Q113" s="251"/>
      <c r="R113" s="251"/>
      <c r="S113" s="251"/>
      <c r="T113" s="251"/>
      <c r="U113" s="251"/>
      <c r="V113" s="251"/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251"/>
      <c r="AI113" s="251"/>
      <c r="AJ113" s="251"/>
      <c r="AK113" s="251"/>
      <c r="AL113" s="251"/>
      <c r="AM113" s="251"/>
      <c r="AN113" s="251"/>
      <c r="AO113" s="251"/>
      <c r="AP113" s="251"/>
      <c r="AQ113" s="251"/>
      <c r="AR113" s="251"/>
      <c r="AS113" s="251"/>
      <c r="AT113" s="251"/>
      <c r="AU113" s="251"/>
      <c r="AV113" s="251"/>
      <c r="AW113" s="251"/>
      <c r="AX113" s="251"/>
      <c r="AY113" s="252">
        <f>AY112*AY97</f>
        <v>0</v>
      </c>
      <c r="AZ113" s="251"/>
      <c r="BA113" s="251"/>
      <c r="BB113" s="251"/>
      <c r="BC113" s="252">
        <f>BC112*BC97</f>
        <v>0</v>
      </c>
      <c r="BD113" s="251"/>
      <c r="BE113" s="251"/>
      <c r="BF113" s="251"/>
      <c r="BG113" s="252">
        <f>IF(BG114=0,0,BG116*1000/BG114)</f>
        <v>0</v>
      </c>
      <c r="BH113" s="251"/>
      <c r="BI113" s="251"/>
      <c r="BJ113" s="251"/>
      <c r="BK113" s="252">
        <f>BK112*BK97</f>
        <v>0</v>
      </c>
      <c r="BL113" s="251"/>
      <c r="BM113" s="251"/>
      <c r="BN113" s="251"/>
      <c r="BO113" s="252">
        <f>BO112*BO97</f>
        <v>0</v>
      </c>
      <c r="BP113" s="251"/>
      <c r="BQ113" s="251"/>
      <c r="BR113" s="251"/>
      <c r="BS113" s="252">
        <f>BS112*BS97</f>
        <v>0</v>
      </c>
      <c r="BT113" s="251"/>
      <c r="BU113" s="251"/>
      <c r="BV113" s="251"/>
      <c r="BW113" s="252">
        <f>BW112*BW97</f>
        <v>0</v>
      </c>
      <c r="BX113" s="251"/>
      <c r="BY113" s="251"/>
      <c r="BZ113" s="251"/>
      <c r="CA113" s="252">
        <f>IF(CA114=0,0,CA116*1000/CA114)</f>
        <v>0</v>
      </c>
      <c r="CB113" s="251"/>
      <c r="CC113" s="251"/>
      <c r="CD113" s="251"/>
      <c r="CE113" s="252">
        <f>CE112*CE97</f>
        <v>0</v>
      </c>
      <c r="CF113" s="251"/>
      <c r="CG113" s="251"/>
      <c r="CH113" s="251"/>
      <c r="CI113" s="252">
        <f>CI112*CI97</f>
        <v>0</v>
      </c>
      <c r="CJ113" s="251"/>
      <c r="CK113" s="251"/>
      <c r="CL113" s="251"/>
      <c r="CM113" s="252">
        <f>CM112*CM97</f>
        <v>0</v>
      </c>
      <c r="CN113" s="251"/>
      <c r="CO113" s="251"/>
      <c r="CP113" s="251"/>
      <c r="CQ113" s="252">
        <f>CQ112*CQ97</f>
        <v>0</v>
      </c>
      <c r="CR113" s="251"/>
      <c r="CS113" s="251"/>
      <c r="CT113" s="251"/>
      <c r="CU113" s="252">
        <f>CU112*CU97</f>
        <v>0</v>
      </c>
      <c r="CV113" s="251"/>
      <c r="CW113" s="251"/>
      <c r="CX113" s="251"/>
      <c r="CY113" s="252">
        <f>CY112*CY97</f>
        <v>0</v>
      </c>
      <c r="CZ113" s="251"/>
      <c r="DA113" s="251"/>
      <c r="DB113" s="251"/>
      <c r="DC113" s="252">
        <f>DC112*DC97</f>
        <v>0</v>
      </c>
      <c r="DD113" s="251"/>
      <c r="DE113" s="251"/>
      <c r="DF113" s="251"/>
      <c r="DG113" s="252">
        <f>IF(DG114=0,0,DG116*1000/DG114)</f>
        <v>0</v>
      </c>
      <c r="DH113" s="251"/>
      <c r="DI113" s="251"/>
      <c r="DJ113" s="251"/>
      <c r="DK113" s="252">
        <f>DK112*DK97</f>
        <v>0</v>
      </c>
      <c r="DL113" s="251"/>
      <c r="DM113" s="251"/>
      <c r="DN113" s="251"/>
      <c r="DO113" s="252">
        <f>DO112*DO97</f>
        <v>0</v>
      </c>
      <c r="DP113" s="251"/>
      <c r="DQ113" s="251"/>
      <c r="DR113" s="251"/>
      <c r="DS113" s="252">
        <f>DS112*DS97</f>
        <v>0</v>
      </c>
      <c r="DT113" s="251"/>
      <c r="DU113" s="251"/>
      <c r="DV113" s="251"/>
      <c r="DW113" s="252">
        <f>DW112*DW97</f>
        <v>0</v>
      </c>
      <c r="DX113" s="251"/>
      <c r="DY113" s="251"/>
      <c r="DZ113" s="251"/>
      <c r="EA113" s="252">
        <f>EA112*EA97</f>
        <v>0</v>
      </c>
      <c r="EB113" s="251"/>
      <c r="EC113" s="251"/>
      <c r="ED113" s="251"/>
      <c r="EE113" s="252">
        <f>EE112*EE97</f>
        <v>0</v>
      </c>
      <c r="EF113" s="251"/>
      <c r="EG113" s="251"/>
      <c r="EH113" s="251"/>
      <c r="EI113" s="252">
        <f>EI112*EI97</f>
        <v>0</v>
      </c>
      <c r="EJ113" s="251"/>
      <c r="EK113" s="251"/>
      <c r="EL113" s="251"/>
      <c r="EM113" s="252">
        <f>EM112*EM97</f>
        <v>0</v>
      </c>
      <c r="EN113" s="251"/>
      <c r="EO113" s="251"/>
      <c r="EP113" s="251"/>
      <c r="EQ113" s="252">
        <f>EQ112*EQ97</f>
        <v>0</v>
      </c>
      <c r="ER113" s="251"/>
      <c r="ES113" s="251"/>
      <c r="ET113" s="251"/>
      <c r="EU113" s="251"/>
      <c r="EV113" s="251"/>
      <c r="EW113" s="251"/>
      <c r="EX113" s="251"/>
      <c r="EY113" s="251"/>
      <c r="EZ113" s="251"/>
      <c r="FA113" s="251"/>
      <c r="FB113" s="251"/>
      <c r="FC113" s="252">
        <f>FC112*FC97</f>
        <v>0</v>
      </c>
      <c r="FD113" s="251"/>
      <c r="FE113" s="251"/>
      <c r="FF113" s="251"/>
      <c r="FG113" s="252">
        <f>FG112*FG97</f>
        <v>0</v>
      </c>
      <c r="FH113" s="251"/>
      <c r="FI113" s="251"/>
      <c r="FJ113" s="251"/>
      <c r="FK113" s="252">
        <f>FK112*FK97</f>
        <v>0</v>
      </c>
      <c r="FL113" s="251"/>
      <c r="FM113" s="251"/>
      <c r="FN113" s="251"/>
      <c r="FO113" s="252">
        <f>FO112*FO97</f>
        <v>0</v>
      </c>
      <c r="FP113" s="251"/>
      <c r="FQ113" s="251"/>
      <c r="FR113" s="251"/>
      <c r="FS113" s="252">
        <f>FS112*FS97</f>
        <v>0</v>
      </c>
      <c r="FT113" s="251"/>
      <c r="FU113" s="251"/>
      <c r="FV113" s="251"/>
      <c r="FW113" s="252">
        <f>FW112*FW97</f>
        <v>0</v>
      </c>
      <c r="FX113" s="251"/>
      <c r="FY113" s="251"/>
      <c r="FZ113" s="251"/>
      <c r="GA113" s="252">
        <f>GA112*GA97</f>
        <v>0</v>
      </c>
      <c r="GB113" s="251"/>
      <c r="GC113" s="251"/>
      <c r="GD113" s="251"/>
      <c r="GE113" s="252">
        <f>GE112*GE97</f>
        <v>0</v>
      </c>
      <c r="GF113" s="251"/>
      <c r="GG113" s="251"/>
      <c r="GH113" s="251"/>
      <c r="GI113" s="251"/>
      <c r="GJ113" s="251"/>
      <c r="GK113" s="251"/>
      <c r="GL113" s="251"/>
      <c r="GM113" s="251"/>
    </row>
    <row r="114" spans="1:195" s="110" customFormat="1" ht="12" customHeight="1">
      <c r="A114" s="143"/>
      <c r="B114" s="589"/>
      <c r="C114"/>
      <c r="D114"/>
      <c r="E114"/>
      <c r="F114" s="239" t="s">
        <v>107</v>
      </c>
      <c r="G114" s="593"/>
      <c r="H114" s="533"/>
      <c r="I114" s="531" t="s">
        <v>474</v>
      </c>
      <c r="J114" s="531"/>
      <c r="K114" s="142"/>
      <c r="L114" s="142"/>
      <c r="M114" s="142"/>
      <c r="N114" s="142" t="str">
        <f>F114 &amp; "::" &amp; L96</f>
        <v>5.2::</v>
      </c>
      <c r="O114" s="251"/>
      <c r="P114" s="251"/>
      <c r="Q114" s="251"/>
      <c r="R114" s="251"/>
      <c r="S114" s="251"/>
      <c r="T114" s="251"/>
      <c r="U114" s="251"/>
      <c r="V114" s="251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  <c r="AK114" s="251"/>
      <c r="AL114" s="251"/>
      <c r="AM114" s="251"/>
      <c r="AN114" s="251"/>
      <c r="AO114" s="251"/>
      <c r="AP114" s="251"/>
      <c r="AQ114" s="251"/>
      <c r="AR114" s="251"/>
      <c r="AS114" s="251"/>
      <c r="AT114" s="251"/>
      <c r="AU114" s="251"/>
      <c r="AV114" s="251"/>
      <c r="AW114" s="251"/>
      <c r="AX114" s="251"/>
      <c r="AY114" s="250"/>
      <c r="AZ114" s="251"/>
      <c r="BA114" s="251"/>
      <c r="BB114" s="251"/>
      <c r="BC114" s="250"/>
      <c r="BD114" s="251"/>
      <c r="BE114" s="251"/>
      <c r="BF114" s="251"/>
      <c r="BG114" s="252">
        <f>SUM(BK114,BO114,BS114,BW114)</f>
        <v>0</v>
      </c>
      <c r="BH114" s="251"/>
      <c r="BI114" s="251"/>
      <c r="BJ114" s="251"/>
      <c r="BK114" s="250"/>
      <c r="BL114" s="251"/>
      <c r="BM114" s="251"/>
      <c r="BN114" s="251"/>
      <c r="BO114" s="250"/>
      <c r="BP114" s="251"/>
      <c r="BQ114" s="251"/>
      <c r="BR114" s="251"/>
      <c r="BS114" s="250"/>
      <c r="BT114" s="251"/>
      <c r="BU114" s="251"/>
      <c r="BV114" s="251"/>
      <c r="BW114" s="250"/>
      <c r="BX114" s="251"/>
      <c r="BY114" s="251"/>
      <c r="BZ114" s="251"/>
      <c r="CA114" s="252">
        <f>SUM(CE114,CI114,CM114,CQ114,CU114,CY114)</f>
        <v>0</v>
      </c>
      <c r="CB114" s="251"/>
      <c r="CC114" s="251"/>
      <c r="CD114" s="251"/>
      <c r="CE114" s="250"/>
      <c r="CF114" s="251"/>
      <c r="CG114" s="251"/>
      <c r="CH114" s="251"/>
      <c r="CI114" s="250"/>
      <c r="CJ114" s="251"/>
      <c r="CK114" s="251"/>
      <c r="CL114" s="251"/>
      <c r="CM114" s="250"/>
      <c r="CN114" s="251"/>
      <c r="CO114" s="251"/>
      <c r="CP114" s="251"/>
      <c r="CQ114" s="250"/>
      <c r="CR114" s="251"/>
      <c r="CS114" s="251"/>
      <c r="CT114" s="251"/>
      <c r="CU114" s="250"/>
      <c r="CV114" s="251"/>
      <c r="CW114" s="251"/>
      <c r="CX114" s="251"/>
      <c r="CY114" s="250"/>
      <c r="CZ114" s="251"/>
      <c r="DA114" s="251"/>
      <c r="DB114" s="251"/>
      <c r="DC114" s="250"/>
      <c r="DD114" s="251"/>
      <c r="DE114" s="251"/>
      <c r="DF114" s="251"/>
      <c r="DG114" s="252">
        <f>SUM(DK114,DO114,DS114,DW114,EA114,EE114,EI114,EM114,EQ114)</f>
        <v>0</v>
      </c>
      <c r="DH114" s="251"/>
      <c r="DI114" s="251"/>
      <c r="DJ114" s="251"/>
      <c r="DK114" s="250"/>
      <c r="DL114" s="251"/>
      <c r="DM114" s="251"/>
      <c r="DN114" s="251"/>
      <c r="DO114" s="250"/>
      <c r="DP114" s="251"/>
      <c r="DQ114" s="251"/>
      <c r="DR114" s="251"/>
      <c r="DS114" s="250"/>
      <c r="DT114" s="251"/>
      <c r="DU114" s="251"/>
      <c r="DV114" s="251"/>
      <c r="DW114" s="250"/>
      <c r="DX114" s="251"/>
      <c r="DY114" s="251"/>
      <c r="DZ114" s="251"/>
      <c r="EA114" s="250"/>
      <c r="EB114" s="251"/>
      <c r="EC114" s="251"/>
      <c r="ED114" s="251"/>
      <c r="EE114" s="250"/>
      <c r="EF114" s="251"/>
      <c r="EG114" s="251"/>
      <c r="EH114" s="251"/>
      <c r="EI114" s="250"/>
      <c r="EJ114" s="251"/>
      <c r="EK114" s="251"/>
      <c r="EL114" s="251"/>
      <c r="EM114" s="250"/>
      <c r="EN114" s="251"/>
      <c r="EO114" s="251"/>
      <c r="EP114" s="251"/>
      <c r="EQ114" s="250"/>
      <c r="ER114" s="251"/>
      <c r="ES114" s="251"/>
      <c r="ET114" s="251"/>
      <c r="EU114" s="251"/>
      <c r="EV114" s="251"/>
      <c r="EW114" s="251"/>
      <c r="EX114" s="251"/>
      <c r="EY114" s="251"/>
      <c r="EZ114" s="251"/>
      <c r="FA114" s="251"/>
      <c r="FB114" s="251"/>
      <c r="FC114" s="250"/>
      <c r="FD114" s="251"/>
      <c r="FE114" s="251"/>
      <c r="FF114" s="251"/>
      <c r="FG114" s="250"/>
      <c r="FH114" s="251"/>
      <c r="FI114" s="251"/>
      <c r="FJ114" s="251"/>
      <c r="FK114" s="250"/>
      <c r="FL114" s="251"/>
      <c r="FM114" s="251"/>
      <c r="FN114" s="251"/>
      <c r="FO114" s="250"/>
      <c r="FP114" s="251"/>
      <c r="FQ114" s="251"/>
      <c r="FR114" s="251"/>
      <c r="FS114" s="250"/>
      <c r="FT114" s="251"/>
      <c r="FU114" s="251"/>
      <c r="FV114" s="251"/>
      <c r="FW114" s="250"/>
      <c r="FX114" s="251"/>
      <c r="FY114" s="251"/>
      <c r="FZ114" s="251"/>
      <c r="GA114" s="250"/>
      <c r="GB114" s="251"/>
      <c r="GC114" s="251"/>
      <c r="GD114" s="251"/>
      <c r="GE114" s="250"/>
      <c r="GF114" s="251"/>
      <c r="GG114" s="251"/>
      <c r="GH114" s="251"/>
      <c r="GI114" s="251"/>
      <c r="GJ114" s="251"/>
      <c r="GK114" s="251"/>
      <c r="GL114" s="251"/>
      <c r="GM114" s="251"/>
    </row>
    <row r="115" spans="1:195" s="110" customFormat="1" ht="12" customHeight="1">
      <c r="A115" s="143"/>
      <c r="B115" s="589"/>
      <c r="C115"/>
      <c r="D115"/>
      <c r="E115"/>
      <c r="F115" s="239" t="s">
        <v>285</v>
      </c>
      <c r="G115" s="593"/>
      <c r="H115" s="533"/>
      <c r="I115" s="531" t="s">
        <v>438</v>
      </c>
      <c r="J115" s="220" t="s">
        <v>69</v>
      </c>
      <c r="K115" s="142"/>
      <c r="L115" s="142"/>
      <c r="M115" s="142"/>
      <c r="N115" s="142" t="str">
        <f>F115 &amp; "::" &amp; L96</f>
        <v>5.3.1::</v>
      </c>
      <c r="O115" s="251"/>
      <c r="P115" s="251"/>
      <c r="Q115" s="251"/>
      <c r="R115" s="251"/>
      <c r="S115" s="251"/>
      <c r="T115" s="251"/>
      <c r="U115" s="251"/>
      <c r="V115" s="251"/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1"/>
      <c r="AH115" s="251"/>
      <c r="AI115" s="251"/>
      <c r="AJ115" s="251"/>
      <c r="AK115" s="251"/>
      <c r="AL115" s="251"/>
      <c r="AM115" s="251"/>
      <c r="AN115" s="251"/>
      <c r="AO115" s="251"/>
      <c r="AP115" s="251"/>
      <c r="AQ115" s="251"/>
      <c r="AR115" s="251"/>
      <c r="AS115" s="251"/>
      <c r="AT115" s="251"/>
      <c r="AU115" s="251"/>
      <c r="AV115" s="251"/>
      <c r="AW115" s="251"/>
      <c r="AX115" s="251"/>
      <c r="AY115" s="252">
        <f>AY112*AY114/1000</f>
        <v>0</v>
      </c>
      <c r="AZ115" s="251"/>
      <c r="BA115" s="251"/>
      <c r="BB115" s="251"/>
      <c r="BC115" s="252">
        <f>BC112*BC114/1000</f>
        <v>0</v>
      </c>
      <c r="BD115" s="251"/>
      <c r="BE115" s="251"/>
      <c r="BF115" s="251"/>
      <c r="BG115" s="252">
        <f>SUM(BK115,BO115,BS115,BW115)</f>
        <v>0</v>
      </c>
      <c r="BH115" s="251"/>
      <c r="BI115" s="251"/>
      <c r="BJ115" s="251"/>
      <c r="BK115" s="252">
        <f>BK112*BK114/1000</f>
        <v>0</v>
      </c>
      <c r="BL115" s="251"/>
      <c r="BM115" s="251"/>
      <c r="BN115" s="251"/>
      <c r="BO115" s="252">
        <f>BO112*BO114/1000</f>
        <v>0</v>
      </c>
      <c r="BP115" s="251"/>
      <c r="BQ115" s="251"/>
      <c r="BR115" s="251"/>
      <c r="BS115" s="252">
        <f>BS112*BS114/1000</f>
        <v>0</v>
      </c>
      <c r="BT115" s="251"/>
      <c r="BU115" s="251"/>
      <c r="BV115" s="251"/>
      <c r="BW115" s="252">
        <f>BW112*BW114/1000</f>
        <v>0</v>
      </c>
      <c r="BX115" s="251"/>
      <c r="BY115" s="251"/>
      <c r="BZ115" s="251"/>
      <c r="CA115" s="252">
        <f>SUM(CE115,CI115,CM115,CQ115,CU115,CY115)</f>
        <v>0</v>
      </c>
      <c r="CB115" s="251"/>
      <c r="CC115" s="251"/>
      <c r="CD115" s="251"/>
      <c r="CE115" s="252">
        <f>CE112*CE114/1000</f>
        <v>0</v>
      </c>
      <c r="CF115" s="251"/>
      <c r="CG115" s="251"/>
      <c r="CH115" s="251"/>
      <c r="CI115" s="252">
        <f>CI112*CI114/1000</f>
        <v>0</v>
      </c>
      <c r="CJ115" s="251"/>
      <c r="CK115" s="251"/>
      <c r="CL115" s="251"/>
      <c r="CM115" s="252">
        <f>CM112*CM114/1000</f>
        <v>0</v>
      </c>
      <c r="CN115" s="251"/>
      <c r="CO115" s="251"/>
      <c r="CP115" s="251"/>
      <c r="CQ115" s="252">
        <f>CQ112*CQ114/1000</f>
        <v>0</v>
      </c>
      <c r="CR115" s="251"/>
      <c r="CS115" s="251"/>
      <c r="CT115" s="251"/>
      <c r="CU115" s="252">
        <f>CU112*CU114/1000</f>
        <v>0</v>
      </c>
      <c r="CV115" s="251"/>
      <c r="CW115" s="251"/>
      <c r="CX115" s="251"/>
      <c r="CY115" s="252">
        <f>CY112*CY114/1000</f>
        <v>0</v>
      </c>
      <c r="CZ115" s="251"/>
      <c r="DA115" s="251"/>
      <c r="DB115" s="251"/>
      <c r="DC115" s="252">
        <f>DC112*DC114/1000</f>
        <v>0</v>
      </c>
      <c r="DD115" s="251"/>
      <c r="DE115" s="251"/>
      <c r="DF115" s="251"/>
      <c r="DG115" s="252">
        <f>SUM(DK115,DO115,DS115,DW115,EA115,EE115,EI115,EM115,EQ115)</f>
        <v>0</v>
      </c>
      <c r="DH115" s="251"/>
      <c r="DI115" s="251"/>
      <c r="DJ115" s="251"/>
      <c r="DK115" s="252">
        <f>DK112*DK114/1000</f>
        <v>0</v>
      </c>
      <c r="DL115" s="251"/>
      <c r="DM115" s="251"/>
      <c r="DN115" s="251"/>
      <c r="DO115" s="252">
        <f>DO112*DO114/1000</f>
        <v>0</v>
      </c>
      <c r="DP115" s="251"/>
      <c r="DQ115" s="251"/>
      <c r="DR115" s="251"/>
      <c r="DS115" s="252">
        <f>DS112*DS114/1000</f>
        <v>0</v>
      </c>
      <c r="DT115" s="251"/>
      <c r="DU115" s="251"/>
      <c r="DV115" s="251"/>
      <c r="DW115" s="252">
        <f>DW112*DW114/1000</f>
        <v>0</v>
      </c>
      <c r="DX115" s="251"/>
      <c r="DY115" s="251"/>
      <c r="DZ115" s="251"/>
      <c r="EA115" s="252">
        <f>EA112*EA114/1000</f>
        <v>0</v>
      </c>
      <c r="EB115" s="251"/>
      <c r="EC115" s="251"/>
      <c r="ED115" s="251"/>
      <c r="EE115" s="252">
        <f>EE112*EE114/1000</f>
        <v>0</v>
      </c>
      <c r="EF115" s="251"/>
      <c r="EG115" s="251"/>
      <c r="EH115" s="251"/>
      <c r="EI115" s="252">
        <f>EI112*EI114/1000</f>
        <v>0</v>
      </c>
      <c r="EJ115" s="251"/>
      <c r="EK115" s="251"/>
      <c r="EL115" s="251"/>
      <c r="EM115" s="252">
        <f>EM112*EM114/1000</f>
        <v>0</v>
      </c>
      <c r="EN115" s="251"/>
      <c r="EO115" s="251"/>
      <c r="EP115" s="251"/>
      <c r="EQ115" s="252">
        <f>EQ112*EQ114/1000</f>
        <v>0</v>
      </c>
      <c r="ER115" s="251"/>
      <c r="ES115" s="251"/>
      <c r="ET115" s="251"/>
      <c r="EU115" s="251"/>
      <c r="EV115" s="251"/>
      <c r="EW115" s="251"/>
      <c r="EX115" s="251"/>
      <c r="EY115" s="251"/>
      <c r="EZ115" s="251"/>
      <c r="FA115" s="251"/>
      <c r="FB115" s="251"/>
      <c r="FC115" s="252">
        <f>FC112*FC114/1000</f>
        <v>0</v>
      </c>
      <c r="FD115" s="251"/>
      <c r="FE115" s="251"/>
      <c r="FF115" s="251"/>
      <c r="FG115" s="252">
        <f>FG112*FG114/1000</f>
        <v>0</v>
      </c>
      <c r="FH115" s="251"/>
      <c r="FI115" s="251"/>
      <c r="FJ115" s="251"/>
      <c r="FK115" s="252">
        <f>FK112*FK114/1000</f>
        <v>0</v>
      </c>
      <c r="FL115" s="251"/>
      <c r="FM115" s="251"/>
      <c r="FN115" s="251"/>
      <c r="FO115" s="252">
        <f>FO112*FO114/1000</f>
        <v>0</v>
      </c>
      <c r="FP115" s="251"/>
      <c r="FQ115" s="251"/>
      <c r="FR115" s="251"/>
      <c r="FS115" s="252">
        <f>FS112*FS114/1000</f>
        <v>0</v>
      </c>
      <c r="FT115" s="251"/>
      <c r="FU115" s="251"/>
      <c r="FV115" s="251"/>
      <c r="FW115" s="252">
        <f>FW112*FW114/1000</f>
        <v>0</v>
      </c>
      <c r="FX115" s="251"/>
      <c r="FY115" s="251"/>
      <c r="FZ115" s="251"/>
      <c r="GA115" s="252">
        <f>GA112*GA114/1000</f>
        <v>0</v>
      </c>
      <c r="GB115" s="251"/>
      <c r="GC115" s="251"/>
      <c r="GD115" s="251"/>
      <c r="GE115" s="252">
        <f>GE112*GE114/1000</f>
        <v>0</v>
      </c>
      <c r="GF115" s="251"/>
      <c r="GG115" s="251"/>
      <c r="GH115" s="251"/>
      <c r="GI115" s="251"/>
      <c r="GJ115" s="251"/>
      <c r="GK115" s="251"/>
      <c r="GL115" s="251"/>
      <c r="GM115" s="251"/>
    </row>
    <row r="116" spans="1:195" s="110" customFormat="1" ht="12" customHeight="1">
      <c r="A116" s="143"/>
      <c r="B116" s="589"/>
      <c r="C116"/>
      <c r="D116"/>
      <c r="E116"/>
      <c r="F116" s="239" t="s">
        <v>286</v>
      </c>
      <c r="G116" s="593"/>
      <c r="H116" s="533"/>
      <c r="I116" s="531"/>
      <c r="J116" s="220" t="s">
        <v>70</v>
      </c>
      <c r="K116" s="142"/>
      <c r="L116" s="142"/>
      <c r="M116" s="142"/>
      <c r="N116" s="142" t="str">
        <f>F116 &amp; "::" &amp; L96</f>
        <v>5.3.2::</v>
      </c>
      <c r="O116" s="251"/>
      <c r="P116" s="251"/>
      <c r="Q116" s="251"/>
      <c r="R116" s="251"/>
      <c r="S116" s="251"/>
      <c r="T116" s="251"/>
      <c r="U116" s="251"/>
      <c r="V116" s="251"/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251"/>
      <c r="AI116" s="251"/>
      <c r="AJ116" s="251"/>
      <c r="AK116" s="251"/>
      <c r="AL116" s="251"/>
      <c r="AM116" s="251"/>
      <c r="AN116" s="251"/>
      <c r="AO116" s="251"/>
      <c r="AP116" s="251"/>
      <c r="AQ116" s="251"/>
      <c r="AR116" s="251"/>
      <c r="AS116" s="251"/>
      <c r="AT116" s="251"/>
      <c r="AU116" s="251"/>
      <c r="AV116" s="251"/>
      <c r="AW116" s="251"/>
      <c r="AX116" s="251"/>
      <c r="AY116" s="252">
        <f>AY113*AY114/1000</f>
        <v>0</v>
      </c>
      <c r="AZ116" s="251"/>
      <c r="BA116" s="251"/>
      <c r="BB116" s="251"/>
      <c r="BC116" s="252">
        <f>BC113*BC114/1000</f>
        <v>0</v>
      </c>
      <c r="BD116" s="251"/>
      <c r="BE116" s="251"/>
      <c r="BF116" s="251"/>
      <c r="BG116" s="252">
        <f>SUM(BK116,BO116,BS116,BW116)</f>
        <v>0</v>
      </c>
      <c r="BH116" s="251"/>
      <c r="BI116" s="251"/>
      <c r="BJ116" s="251"/>
      <c r="BK116" s="252">
        <f>BK113*BK114/1000</f>
        <v>0</v>
      </c>
      <c r="BL116" s="251"/>
      <c r="BM116" s="251"/>
      <c r="BN116" s="251"/>
      <c r="BO116" s="252">
        <f>BO113*BO114/1000</f>
        <v>0</v>
      </c>
      <c r="BP116" s="251"/>
      <c r="BQ116" s="251"/>
      <c r="BR116" s="251"/>
      <c r="BS116" s="252">
        <f>BS113*BS114/1000</f>
        <v>0</v>
      </c>
      <c r="BT116" s="251"/>
      <c r="BU116" s="251"/>
      <c r="BV116" s="251"/>
      <c r="BW116" s="252">
        <f>BW113*BW114/1000</f>
        <v>0</v>
      </c>
      <c r="BX116" s="251"/>
      <c r="BY116" s="251"/>
      <c r="BZ116" s="251"/>
      <c r="CA116" s="252">
        <f>SUM(CE116,CI116,CM116,CQ116,CU116,CY116)</f>
        <v>0</v>
      </c>
      <c r="CB116" s="251"/>
      <c r="CC116" s="251"/>
      <c r="CD116" s="251"/>
      <c r="CE116" s="252">
        <f>CE113*CE114/1000</f>
        <v>0</v>
      </c>
      <c r="CF116" s="251"/>
      <c r="CG116" s="251"/>
      <c r="CH116" s="251"/>
      <c r="CI116" s="252">
        <f>CI113*CI114/1000</f>
        <v>0</v>
      </c>
      <c r="CJ116" s="251"/>
      <c r="CK116" s="251"/>
      <c r="CL116" s="251"/>
      <c r="CM116" s="252">
        <f>CM113*CM114/1000</f>
        <v>0</v>
      </c>
      <c r="CN116" s="251"/>
      <c r="CO116" s="251"/>
      <c r="CP116" s="251"/>
      <c r="CQ116" s="252">
        <f>CQ113*CQ114/1000</f>
        <v>0</v>
      </c>
      <c r="CR116" s="251"/>
      <c r="CS116" s="251"/>
      <c r="CT116" s="251"/>
      <c r="CU116" s="252">
        <f>CU113*CU114/1000</f>
        <v>0</v>
      </c>
      <c r="CV116" s="251"/>
      <c r="CW116" s="251"/>
      <c r="CX116" s="251"/>
      <c r="CY116" s="252">
        <f>CY113*CY114/1000</f>
        <v>0</v>
      </c>
      <c r="CZ116" s="251"/>
      <c r="DA116" s="251"/>
      <c r="DB116" s="251"/>
      <c r="DC116" s="252">
        <f>DC113*DC114/1000</f>
        <v>0</v>
      </c>
      <c r="DD116" s="251"/>
      <c r="DE116" s="251"/>
      <c r="DF116" s="251"/>
      <c r="DG116" s="252">
        <f>SUM(DK116,DO116,DS116,DW116,EA116,EE116,EI116,EM116,EQ116)</f>
        <v>0</v>
      </c>
      <c r="DH116" s="251"/>
      <c r="DI116" s="251"/>
      <c r="DJ116" s="251"/>
      <c r="DK116" s="252">
        <f>DK113*DK114/1000</f>
        <v>0</v>
      </c>
      <c r="DL116" s="251"/>
      <c r="DM116" s="251"/>
      <c r="DN116" s="251"/>
      <c r="DO116" s="252">
        <f>DO113*DO114/1000</f>
        <v>0</v>
      </c>
      <c r="DP116" s="251"/>
      <c r="DQ116" s="251"/>
      <c r="DR116" s="251"/>
      <c r="DS116" s="252">
        <f>DS113*DS114/1000</f>
        <v>0</v>
      </c>
      <c r="DT116" s="251"/>
      <c r="DU116" s="251"/>
      <c r="DV116" s="251"/>
      <c r="DW116" s="252">
        <f>DW113*DW114/1000</f>
        <v>0</v>
      </c>
      <c r="DX116" s="251"/>
      <c r="DY116" s="251"/>
      <c r="DZ116" s="251"/>
      <c r="EA116" s="252">
        <f>EA113*EA114/1000</f>
        <v>0</v>
      </c>
      <c r="EB116" s="251"/>
      <c r="EC116" s="251"/>
      <c r="ED116" s="251"/>
      <c r="EE116" s="252">
        <f>EE113*EE114/1000</f>
        <v>0</v>
      </c>
      <c r="EF116" s="251"/>
      <c r="EG116" s="251"/>
      <c r="EH116" s="251"/>
      <c r="EI116" s="252">
        <f>EI113*EI114/1000</f>
        <v>0</v>
      </c>
      <c r="EJ116" s="251"/>
      <c r="EK116" s="251"/>
      <c r="EL116" s="251"/>
      <c r="EM116" s="252">
        <f>EM113*EM114/1000</f>
        <v>0</v>
      </c>
      <c r="EN116" s="251"/>
      <c r="EO116" s="251"/>
      <c r="EP116" s="251"/>
      <c r="EQ116" s="252">
        <f>EQ113*EQ114/1000</f>
        <v>0</v>
      </c>
      <c r="ER116" s="251"/>
      <c r="ES116" s="251"/>
      <c r="ET116" s="251"/>
      <c r="EU116" s="251"/>
      <c r="EV116" s="251"/>
      <c r="EW116" s="251"/>
      <c r="EX116" s="251"/>
      <c r="EY116" s="251"/>
      <c r="EZ116" s="251"/>
      <c r="FA116" s="251"/>
      <c r="FB116" s="251"/>
      <c r="FC116" s="252">
        <f>FC113*FC114/1000</f>
        <v>0</v>
      </c>
      <c r="FD116" s="251"/>
      <c r="FE116" s="251"/>
      <c r="FF116" s="251"/>
      <c r="FG116" s="252">
        <f>FG113*FG114/1000</f>
        <v>0</v>
      </c>
      <c r="FH116" s="251"/>
      <c r="FI116" s="251"/>
      <c r="FJ116" s="251"/>
      <c r="FK116" s="252">
        <f>FK113*FK114/1000</f>
        <v>0</v>
      </c>
      <c r="FL116" s="251"/>
      <c r="FM116" s="251"/>
      <c r="FN116" s="251"/>
      <c r="FO116" s="252">
        <f>FO113*FO114/1000</f>
        <v>0</v>
      </c>
      <c r="FP116" s="251"/>
      <c r="FQ116" s="251"/>
      <c r="FR116" s="251"/>
      <c r="FS116" s="252">
        <f>FS113*FS114/1000</f>
        <v>0</v>
      </c>
      <c r="FT116" s="251"/>
      <c r="FU116" s="251"/>
      <c r="FV116" s="251"/>
      <c r="FW116" s="252">
        <f>FW113*FW114/1000</f>
        <v>0</v>
      </c>
      <c r="FX116" s="251"/>
      <c r="FY116" s="251"/>
      <c r="FZ116" s="251"/>
      <c r="GA116" s="252">
        <f>GA113*GA114/1000</f>
        <v>0</v>
      </c>
      <c r="GB116" s="251"/>
      <c r="GC116" s="251"/>
      <c r="GD116" s="251"/>
      <c r="GE116" s="252">
        <f>GE113*GE114/1000</f>
        <v>0</v>
      </c>
      <c r="GF116" s="251"/>
      <c r="GG116" s="251"/>
      <c r="GH116" s="251"/>
      <c r="GI116" s="251"/>
      <c r="GJ116" s="251"/>
      <c r="GK116" s="251"/>
      <c r="GL116" s="251"/>
      <c r="GM116" s="251"/>
    </row>
    <row r="117" spans="1:195" s="110" customFormat="1" ht="12" customHeight="1">
      <c r="A117" s="143"/>
      <c r="B117" s="589"/>
      <c r="C117"/>
      <c r="D117"/>
      <c r="E117"/>
      <c r="F117" s="239" t="s">
        <v>291</v>
      </c>
      <c r="G117" s="593"/>
      <c r="H117" s="530" t="s">
        <v>439</v>
      </c>
      <c r="I117" s="586" t="s">
        <v>437</v>
      </c>
      <c r="J117" s="220" t="s">
        <v>69</v>
      </c>
      <c r="K117" s="142"/>
      <c r="L117" s="142"/>
      <c r="M117" s="142"/>
      <c r="N117" s="142" t="str">
        <f>F117 &amp; "::" &amp; L96</f>
        <v>6.1.1::</v>
      </c>
      <c r="O117" s="251"/>
      <c r="P117" s="251"/>
      <c r="Q117" s="251"/>
      <c r="R117" s="251"/>
      <c r="S117" s="251"/>
      <c r="T117" s="251"/>
      <c r="U117" s="251"/>
      <c r="V117" s="251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251"/>
      <c r="AI117" s="251"/>
      <c r="AJ117" s="251"/>
      <c r="AK117" s="251"/>
      <c r="AL117" s="251"/>
      <c r="AM117" s="251"/>
      <c r="AN117" s="251"/>
      <c r="AO117" s="251"/>
      <c r="AP117" s="251"/>
      <c r="AQ117" s="251"/>
      <c r="AR117" s="251"/>
      <c r="AS117" s="251"/>
      <c r="AT117" s="251"/>
      <c r="AU117" s="251"/>
      <c r="AV117" s="251"/>
      <c r="AW117" s="251"/>
      <c r="AX117" s="251"/>
      <c r="AY117" s="250"/>
      <c r="AZ117" s="251"/>
      <c r="BA117" s="251"/>
      <c r="BB117" s="251"/>
      <c r="BC117" s="250"/>
      <c r="BD117" s="251"/>
      <c r="BE117" s="251"/>
      <c r="BF117" s="251"/>
      <c r="BG117" s="252">
        <f>IF(BG119=0,0,BG120*1000/BG119)</f>
        <v>0</v>
      </c>
      <c r="BH117" s="251"/>
      <c r="BI117" s="251"/>
      <c r="BJ117" s="251"/>
      <c r="BK117" s="250"/>
      <c r="BL117" s="251"/>
      <c r="BM117" s="251"/>
      <c r="BN117" s="251"/>
      <c r="BO117" s="250"/>
      <c r="BP117" s="251"/>
      <c r="BQ117" s="251"/>
      <c r="BR117" s="251"/>
      <c r="BS117" s="250"/>
      <c r="BT117" s="251"/>
      <c r="BU117" s="251"/>
      <c r="BV117" s="251"/>
      <c r="BW117" s="250"/>
      <c r="BX117" s="251"/>
      <c r="BY117" s="251"/>
      <c r="BZ117" s="251"/>
      <c r="CA117" s="252">
        <f>IF(CA119=0,0,CA120*1000/CA119)</f>
        <v>0</v>
      </c>
      <c r="CB117" s="251"/>
      <c r="CC117" s="251"/>
      <c r="CD117" s="251"/>
      <c r="CE117" s="250"/>
      <c r="CF117" s="251"/>
      <c r="CG117" s="251"/>
      <c r="CH117" s="251"/>
      <c r="CI117" s="250"/>
      <c r="CJ117" s="251"/>
      <c r="CK117" s="251"/>
      <c r="CL117" s="251"/>
      <c r="CM117" s="250"/>
      <c r="CN117" s="251"/>
      <c r="CO117" s="251"/>
      <c r="CP117" s="251"/>
      <c r="CQ117" s="250"/>
      <c r="CR117" s="251"/>
      <c r="CS117" s="251"/>
      <c r="CT117" s="251"/>
      <c r="CU117" s="250"/>
      <c r="CV117" s="251"/>
      <c r="CW117" s="251"/>
      <c r="CX117" s="251"/>
      <c r="CY117" s="250"/>
      <c r="CZ117" s="251"/>
      <c r="DA117" s="251"/>
      <c r="DB117" s="251"/>
      <c r="DC117" s="250"/>
      <c r="DD117" s="251"/>
      <c r="DE117" s="251"/>
      <c r="DF117" s="251"/>
      <c r="DG117" s="252">
        <f>IF(DG119=0,0,DG120*1000/DG119)</f>
        <v>0</v>
      </c>
      <c r="DH117" s="251"/>
      <c r="DI117" s="251"/>
      <c r="DJ117" s="251"/>
      <c r="DK117" s="250"/>
      <c r="DL117" s="251"/>
      <c r="DM117" s="251"/>
      <c r="DN117" s="251"/>
      <c r="DO117" s="250"/>
      <c r="DP117" s="251"/>
      <c r="DQ117" s="251"/>
      <c r="DR117" s="251"/>
      <c r="DS117" s="250"/>
      <c r="DT117" s="251"/>
      <c r="DU117" s="251"/>
      <c r="DV117" s="251"/>
      <c r="DW117" s="250"/>
      <c r="DX117" s="251"/>
      <c r="DY117" s="251"/>
      <c r="DZ117" s="251"/>
      <c r="EA117" s="250"/>
      <c r="EB117" s="251"/>
      <c r="EC117" s="251"/>
      <c r="ED117" s="251"/>
      <c r="EE117" s="250"/>
      <c r="EF117" s="251"/>
      <c r="EG117" s="251"/>
      <c r="EH117" s="251"/>
      <c r="EI117" s="250"/>
      <c r="EJ117" s="251"/>
      <c r="EK117" s="251"/>
      <c r="EL117" s="251"/>
      <c r="EM117" s="250"/>
      <c r="EN117" s="251"/>
      <c r="EO117" s="251"/>
      <c r="EP117" s="251"/>
      <c r="EQ117" s="250"/>
      <c r="ER117" s="251"/>
      <c r="ES117" s="251"/>
      <c r="ET117" s="251"/>
      <c r="EU117" s="251"/>
      <c r="EV117" s="251"/>
      <c r="EW117" s="251"/>
      <c r="EX117" s="251"/>
      <c r="EY117" s="251"/>
      <c r="EZ117" s="251"/>
      <c r="FA117" s="251"/>
      <c r="FB117" s="251"/>
      <c r="FC117" s="250"/>
      <c r="FD117" s="251"/>
      <c r="FE117" s="251"/>
      <c r="FF117" s="251"/>
      <c r="FG117" s="250"/>
      <c r="FH117" s="251"/>
      <c r="FI117" s="251"/>
      <c r="FJ117" s="251"/>
      <c r="FK117" s="250"/>
      <c r="FL117" s="251"/>
      <c r="FM117" s="251"/>
      <c r="FN117" s="251"/>
      <c r="FO117" s="250"/>
      <c r="FP117" s="251"/>
      <c r="FQ117" s="251"/>
      <c r="FR117" s="251"/>
      <c r="FS117" s="250"/>
      <c r="FT117" s="251"/>
      <c r="FU117" s="251"/>
      <c r="FV117" s="251"/>
      <c r="FW117" s="250"/>
      <c r="FX117" s="251"/>
      <c r="FY117" s="251"/>
      <c r="FZ117" s="251"/>
      <c r="GA117" s="250"/>
      <c r="GB117" s="251"/>
      <c r="GC117" s="251"/>
      <c r="GD117" s="251"/>
      <c r="GE117" s="250"/>
      <c r="GF117" s="251"/>
      <c r="GG117" s="251"/>
      <c r="GH117" s="251"/>
      <c r="GI117" s="251"/>
      <c r="GJ117" s="251"/>
      <c r="GK117" s="251"/>
      <c r="GL117" s="251"/>
      <c r="GM117" s="251"/>
    </row>
    <row r="118" spans="1:195" s="110" customFormat="1" ht="12" customHeight="1">
      <c r="A118" s="143"/>
      <c r="B118" s="589"/>
      <c r="C118"/>
      <c r="D118"/>
      <c r="E118"/>
      <c r="F118" s="239" t="s">
        <v>292</v>
      </c>
      <c r="G118" s="593"/>
      <c r="H118" s="533"/>
      <c r="I118" s="586"/>
      <c r="J118" s="220" t="s">
        <v>70</v>
      </c>
      <c r="K118" s="142"/>
      <c r="L118" s="142"/>
      <c r="M118" s="142"/>
      <c r="N118" s="142" t="str">
        <f>F118 &amp; "::" &amp; L96</f>
        <v>6.1.2::</v>
      </c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2">
        <f>AY117*AY97</f>
        <v>0</v>
      </c>
      <c r="AZ118" s="251"/>
      <c r="BA118" s="251"/>
      <c r="BB118" s="251"/>
      <c r="BC118" s="252">
        <f>BC117*BC97</f>
        <v>0</v>
      </c>
      <c r="BD118" s="251"/>
      <c r="BE118" s="251"/>
      <c r="BF118" s="251"/>
      <c r="BG118" s="252">
        <f>IF(BG119=0,0,BG121*1000/BG119)</f>
        <v>0</v>
      </c>
      <c r="BH118" s="251"/>
      <c r="BI118" s="251"/>
      <c r="BJ118" s="251"/>
      <c r="BK118" s="252">
        <f>BK117*BK97</f>
        <v>0</v>
      </c>
      <c r="BL118" s="251"/>
      <c r="BM118" s="251"/>
      <c r="BN118" s="251"/>
      <c r="BO118" s="252">
        <f>BO117*BO97</f>
        <v>0</v>
      </c>
      <c r="BP118" s="251"/>
      <c r="BQ118" s="251"/>
      <c r="BR118" s="251"/>
      <c r="BS118" s="252">
        <f>BS117*BS97</f>
        <v>0</v>
      </c>
      <c r="BT118" s="251"/>
      <c r="BU118" s="251"/>
      <c r="BV118" s="251"/>
      <c r="BW118" s="252">
        <f>BW117*BW97</f>
        <v>0</v>
      </c>
      <c r="BX118" s="251"/>
      <c r="BY118" s="251"/>
      <c r="BZ118" s="251"/>
      <c r="CA118" s="252">
        <f>IF(CA119=0,0,CA121*1000/CA119)</f>
        <v>0</v>
      </c>
      <c r="CB118" s="251"/>
      <c r="CC118" s="251"/>
      <c r="CD118" s="251"/>
      <c r="CE118" s="252">
        <f>CE117*CE97</f>
        <v>0</v>
      </c>
      <c r="CF118" s="251"/>
      <c r="CG118" s="251"/>
      <c r="CH118" s="251"/>
      <c r="CI118" s="252">
        <f>CI117*CI97</f>
        <v>0</v>
      </c>
      <c r="CJ118" s="251"/>
      <c r="CK118" s="251"/>
      <c r="CL118" s="251"/>
      <c r="CM118" s="252">
        <f>CM117*CM97</f>
        <v>0</v>
      </c>
      <c r="CN118" s="251"/>
      <c r="CO118" s="251"/>
      <c r="CP118" s="251"/>
      <c r="CQ118" s="252">
        <f>CQ117*CQ97</f>
        <v>0</v>
      </c>
      <c r="CR118" s="251"/>
      <c r="CS118" s="251"/>
      <c r="CT118" s="251"/>
      <c r="CU118" s="252">
        <f>CU117*CU97</f>
        <v>0</v>
      </c>
      <c r="CV118" s="251"/>
      <c r="CW118" s="251"/>
      <c r="CX118" s="251"/>
      <c r="CY118" s="252">
        <f>CY117*CY97</f>
        <v>0</v>
      </c>
      <c r="CZ118" s="251"/>
      <c r="DA118" s="251"/>
      <c r="DB118" s="251"/>
      <c r="DC118" s="252">
        <f>DC117*DC97</f>
        <v>0</v>
      </c>
      <c r="DD118" s="251"/>
      <c r="DE118" s="251"/>
      <c r="DF118" s="251"/>
      <c r="DG118" s="252">
        <f>IF(DG119=0,0,DG121*1000/DG119)</f>
        <v>0</v>
      </c>
      <c r="DH118" s="251"/>
      <c r="DI118" s="251"/>
      <c r="DJ118" s="251"/>
      <c r="DK118" s="252">
        <f>DK117*DK97</f>
        <v>0</v>
      </c>
      <c r="DL118" s="251"/>
      <c r="DM118" s="251"/>
      <c r="DN118" s="251"/>
      <c r="DO118" s="252">
        <f>DO117*DO97</f>
        <v>0</v>
      </c>
      <c r="DP118" s="251"/>
      <c r="DQ118" s="251"/>
      <c r="DR118" s="251"/>
      <c r="DS118" s="252">
        <f>DS117*DS97</f>
        <v>0</v>
      </c>
      <c r="DT118" s="251"/>
      <c r="DU118" s="251"/>
      <c r="DV118" s="251"/>
      <c r="DW118" s="252">
        <f>DW117*DW97</f>
        <v>0</v>
      </c>
      <c r="DX118" s="251"/>
      <c r="DY118" s="251"/>
      <c r="DZ118" s="251"/>
      <c r="EA118" s="252">
        <f>EA117*EA97</f>
        <v>0</v>
      </c>
      <c r="EB118" s="251"/>
      <c r="EC118" s="251"/>
      <c r="ED118" s="251"/>
      <c r="EE118" s="252">
        <f>EE117*EE97</f>
        <v>0</v>
      </c>
      <c r="EF118" s="251"/>
      <c r="EG118" s="251"/>
      <c r="EH118" s="251"/>
      <c r="EI118" s="252">
        <f>EI117*EI97</f>
        <v>0</v>
      </c>
      <c r="EJ118" s="251"/>
      <c r="EK118" s="251"/>
      <c r="EL118" s="251"/>
      <c r="EM118" s="252">
        <f>EM117*EM97</f>
        <v>0</v>
      </c>
      <c r="EN118" s="251"/>
      <c r="EO118" s="251"/>
      <c r="EP118" s="251"/>
      <c r="EQ118" s="252">
        <f>EQ117*EQ97</f>
        <v>0</v>
      </c>
      <c r="ER118" s="251"/>
      <c r="ES118" s="251"/>
      <c r="ET118" s="251"/>
      <c r="EU118" s="251"/>
      <c r="EV118" s="251"/>
      <c r="EW118" s="251"/>
      <c r="EX118" s="251"/>
      <c r="EY118" s="251"/>
      <c r="EZ118" s="251"/>
      <c r="FA118" s="251"/>
      <c r="FB118" s="251"/>
      <c r="FC118" s="252">
        <f>FC117*FC97</f>
        <v>0</v>
      </c>
      <c r="FD118" s="251"/>
      <c r="FE118" s="251"/>
      <c r="FF118" s="251"/>
      <c r="FG118" s="252">
        <f>FG117*FG97</f>
        <v>0</v>
      </c>
      <c r="FH118" s="251"/>
      <c r="FI118" s="251"/>
      <c r="FJ118" s="251"/>
      <c r="FK118" s="252">
        <f>FK117*FK97</f>
        <v>0</v>
      </c>
      <c r="FL118" s="251"/>
      <c r="FM118" s="251"/>
      <c r="FN118" s="251"/>
      <c r="FO118" s="252">
        <f>FO117*FO97</f>
        <v>0</v>
      </c>
      <c r="FP118" s="251"/>
      <c r="FQ118" s="251"/>
      <c r="FR118" s="251"/>
      <c r="FS118" s="252">
        <f>FS117*FS97</f>
        <v>0</v>
      </c>
      <c r="FT118" s="251"/>
      <c r="FU118" s="251"/>
      <c r="FV118" s="251"/>
      <c r="FW118" s="252">
        <f>FW117*FW97</f>
        <v>0</v>
      </c>
      <c r="FX118" s="251"/>
      <c r="FY118" s="251"/>
      <c r="FZ118" s="251"/>
      <c r="GA118" s="252">
        <f>GA117*GA97</f>
        <v>0</v>
      </c>
      <c r="GB118" s="251"/>
      <c r="GC118" s="251"/>
      <c r="GD118" s="251"/>
      <c r="GE118" s="252">
        <f>GE117*GE97</f>
        <v>0</v>
      </c>
      <c r="GF118" s="251"/>
      <c r="GG118" s="251"/>
      <c r="GH118" s="251"/>
      <c r="GI118" s="251"/>
      <c r="GJ118" s="251"/>
      <c r="GK118" s="251"/>
      <c r="GL118" s="251"/>
      <c r="GM118" s="251"/>
    </row>
    <row r="119" spans="1:195" s="110" customFormat="1" ht="12" customHeight="1">
      <c r="A119" s="143"/>
      <c r="B119" s="589"/>
      <c r="C119"/>
      <c r="D119"/>
      <c r="E119"/>
      <c r="F119" s="239" t="s">
        <v>331</v>
      </c>
      <c r="G119" s="593"/>
      <c r="H119" s="533"/>
      <c r="I119" s="531" t="s">
        <v>474</v>
      </c>
      <c r="J119" s="531"/>
      <c r="K119" s="142"/>
      <c r="L119" s="142"/>
      <c r="M119" s="142"/>
      <c r="N119" s="142" t="str">
        <f>F119 &amp; "::" &amp; L96</f>
        <v>6.2::</v>
      </c>
      <c r="O119" s="251"/>
      <c r="P119" s="251"/>
      <c r="Q119" s="251"/>
      <c r="R119" s="251"/>
      <c r="S119" s="251"/>
      <c r="T119" s="251"/>
      <c r="U119" s="251"/>
      <c r="V119" s="251"/>
      <c r="W119" s="251"/>
      <c r="X119" s="251"/>
      <c r="Y119" s="251"/>
      <c r="Z119" s="251"/>
      <c r="AA119" s="251"/>
      <c r="AB119" s="251"/>
      <c r="AC119" s="251"/>
      <c r="AD119" s="251"/>
      <c r="AE119" s="251"/>
      <c r="AF119" s="251"/>
      <c r="AG119" s="251"/>
      <c r="AH119" s="251"/>
      <c r="AI119" s="251"/>
      <c r="AJ119" s="251"/>
      <c r="AK119" s="251"/>
      <c r="AL119" s="251"/>
      <c r="AM119" s="251"/>
      <c r="AN119" s="251"/>
      <c r="AO119" s="251"/>
      <c r="AP119" s="251"/>
      <c r="AQ119" s="251"/>
      <c r="AR119" s="251"/>
      <c r="AS119" s="251"/>
      <c r="AT119" s="251"/>
      <c r="AU119" s="251"/>
      <c r="AV119" s="251"/>
      <c r="AW119" s="251"/>
      <c r="AX119" s="251"/>
      <c r="AY119" s="250"/>
      <c r="AZ119" s="251"/>
      <c r="BA119" s="251"/>
      <c r="BB119" s="251"/>
      <c r="BC119" s="250"/>
      <c r="BD119" s="251"/>
      <c r="BE119" s="251"/>
      <c r="BF119" s="251"/>
      <c r="BG119" s="252">
        <f>SUM(BK119,BO119,BS119,BW119)</f>
        <v>0</v>
      </c>
      <c r="BH119" s="251"/>
      <c r="BI119" s="251"/>
      <c r="BJ119" s="251"/>
      <c r="BK119" s="250"/>
      <c r="BL119" s="251"/>
      <c r="BM119" s="251"/>
      <c r="BN119" s="251"/>
      <c r="BO119" s="250"/>
      <c r="BP119" s="251"/>
      <c r="BQ119" s="251"/>
      <c r="BR119" s="251"/>
      <c r="BS119" s="250"/>
      <c r="BT119" s="251"/>
      <c r="BU119" s="251"/>
      <c r="BV119" s="251"/>
      <c r="BW119" s="250"/>
      <c r="BX119" s="251"/>
      <c r="BY119" s="251"/>
      <c r="BZ119" s="251"/>
      <c r="CA119" s="252">
        <f>SUM(CE119,CI119,CM119,CQ119,CU119,CY119)</f>
        <v>0</v>
      </c>
      <c r="CB119" s="251"/>
      <c r="CC119" s="251"/>
      <c r="CD119" s="251"/>
      <c r="CE119" s="250"/>
      <c r="CF119" s="251"/>
      <c r="CG119" s="251"/>
      <c r="CH119" s="251"/>
      <c r="CI119" s="250"/>
      <c r="CJ119" s="251"/>
      <c r="CK119" s="251"/>
      <c r="CL119" s="251"/>
      <c r="CM119" s="250"/>
      <c r="CN119" s="251"/>
      <c r="CO119" s="251"/>
      <c r="CP119" s="251"/>
      <c r="CQ119" s="250"/>
      <c r="CR119" s="251"/>
      <c r="CS119" s="251"/>
      <c r="CT119" s="251"/>
      <c r="CU119" s="250"/>
      <c r="CV119" s="251"/>
      <c r="CW119" s="251"/>
      <c r="CX119" s="251"/>
      <c r="CY119" s="250"/>
      <c r="CZ119" s="251"/>
      <c r="DA119" s="251"/>
      <c r="DB119" s="251"/>
      <c r="DC119" s="250"/>
      <c r="DD119" s="251"/>
      <c r="DE119" s="251"/>
      <c r="DF119" s="251"/>
      <c r="DG119" s="252">
        <f>SUM(DK119,DO119,DS119,DW119,EA119,EE119,EI119,EM119,EQ119)</f>
        <v>0</v>
      </c>
      <c r="DH119" s="251"/>
      <c r="DI119" s="251"/>
      <c r="DJ119" s="251"/>
      <c r="DK119" s="250"/>
      <c r="DL119" s="251"/>
      <c r="DM119" s="251"/>
      <c r="DN119" s="251"/>
      <c r="DO119" s="250"/>
      <c r="DP119" s="251"/>
      <c r="DQ119" s="251"/>
      <c r="DR119" s="251"/>
      <c r="DS119" s="250"/>
      <c r="DT119" s="251"/>
      <c r="DU119" s="251"/>
      <c r="DV119" s="251"/>
      <c r="DW119" s="250"/>
      <c r="DX119" s="251"/>
      <c r="DY119" s="251"/>
      <c r="DZ119" s="251"/>
      <c r="EA119" s="250"/>
      <c r="EB119" s="251"/>
      <c r="EC119" s="251"/>
      <c r="ED119" s="251"/>
      <c r="EE119" s="250"/>
      <c r="EF119" s="251"/>
      <c r="EG119" s="251"/>
      <c r="EH119" s="251"/>
      <c r="EI119" s="250"/>
      <c r="EJ119" s="251"/>
      <c r="EK119" s="251"/>
      <c r="EL119" s="251"/>
      <c r="EM119" s="250"/>
      <c r="EN119" s="251"/>
      <c r="EO119" s="251"/>
      <c r="EP119" s="251"/>
      <c r="EQ119" s="250"/>
      <c r="ER119" s="251"/>
      <c r="ES119" s="251"/>
      <c r="ET119" s="251"/>
      <c r="EU119" s="251"/>
      <c r="EV119" s="251"/>
      <c r="EW119" s="251"/>
      <c r="EX119" s="251"/>
      <c r="EY119" s="251"/>
      <c r="EZ119" s="251"/>
      <c r="FA119" s="251"/>
      <c r="FB119" s="251"/>
      <c r="FC119" s="250"/>
      <c r="FD119" s="251"/>
      <c r="FE119" s="251"/>
      <c r="FF119" s="251"/>
      <c r="FG119" s="250"/>
      <c r="FH119" s="251"/>
      <c r="FI119" s="251"/>
      <c r="FJ119" s="251"/>
      <c r="FK119" s="250"/>
      <c r="FL119" s="251"/>
      <c r="FM119" s="251"/>
      <c r="FN119" s="251"/>
      <c r="FO119" s="250"/>
      <c r="FP119" s="251"/>
      <c r="FQ119" s="251"/>
      <c r="FR119" s="251"/>
      <c r="FS119" s="250"/>
      <c r="FT119" s="251"/>
      <c r="FU119" s="251"/>
      <c r="FV119" s="251"/>
      <c r="FW119" s="250"/>
      <c r="FX119" s="251"/>
      <c r="FY119" s="251"/>
      <c r="FZ119" s="251"/>
      <c r="GA119" s="250"/>
      <c r="GB119" s="251"/>
      <c r="GC119" s="251"/>
      <c r="GD119" s="251"/>
      <c r="GE119" s="250"/>
      <c r="GF119" s="251"/>
      <c r="GG119" s="251"/>
      <c r="GH119" s="251"/>
      <c r="GI119" s="251"/>
      <c r="GJ119" s="251"/>
      <c r="GK119" s="251"/>
      <c r="GL119" s="251"/>
      <c r="GM119" s="251"/>
    </row>
    <row r="120" spans="1:195" s="110" customFormat="1" ht="12" customHeight="1">
      <c r="A120" s="143"/>
      <c r="B120" s="589"/>
      <c r="C120"/>
      <c r="D120"/>
      <c r="E120"/>
      <c r="F120" s="239" t="s">
        <v>334</v>
      </c>
      <c r="G120" s="593"/>
      <c r="H120" s="533"/>
      <c r="I120" s="531" t="s">
        <v>438</v>
      </c>
      <c r="J120" s="220" t="s">
        <v>69</v>
      </c>
      <c r="K120" s="142"/>
      <c r="L120" s="142"/>
      <c r="M120" s="142"/>
      <c r="N120" s="142" t="str">
        <f>F120 &amp; "::" &amp; L96</f>
        <v>6.3.1::</v>
      </c>
      <c r="O120" s="251"/>
      <c r="P120" s="251"/>
      <c r="Q120" s="251"/>
      <c r="R120" s="251"/>
      <c r="S120" s="251"/>
      <c r="T120" s="251"/>
      <c r="U120" s="251"/>
      <c r="V120" s="251"/>
      <c r="W120" s="251"/>
      <c r="X120" s="251"/>
      <c r="Y120" s="251"/>
      <c r="Z120" s="251"/>
      <c r="AA120" s="251"/>
      <c r="AB120" s="251"/>
      <c r="AC120" s="251"/>
      <c r="AD120" s="251"/>
      <c r="AE120" s="251"/>
      <c r="AF120" s="251"/>
      <c r="AG120" s="251"/>
      <c r="AH120" s="251"/>
      <c r="AI120" s="251"/>
      <c r="AJ120" s="251"/>
      <c r="AK120" s="251"/>
      <c r="AL120" s="251"/>
      <c r="AM120" s="251"/>
      <c r="AN120" s="251"/>
      <c r="AO120" s="251"/>
      <c r="AP120" s="251"/>
      <c r="AQ120" s="251"/>
      <c r="AR120" s="251"/>
      <c r="AS120" s="251"/>
      <c r="AT120" s="251"/>
      <c r="AU120" s="251"/>
      <c r="AV120" s="251"/>
      <c r="AW120" s="251"/>
      <c r="AX120" s="251"/>
      <c r="AY120" s="252">
        <f>AY117*AY119/1000</f>
        <v>0</v>
      </c>
      <c r="AZ120" s="251"/>
      <c r="BA120" s="251"/>
      <c r="BB120" s="251"/>
      <c r="BC120" s="252">
        <f>BC117*BC119/1000</f>
        <v>0</v>
      </c>
      <c r="BD120" s="251"/>
      <c r="BE120" s="251"/>
      <c r="BF120" s="251"/>
      <c r="BG120" s="252">
        <f>SUM(BK120,BO120,BS120,BW120)</f>
        <v>0</v>
      </c>
      <c r="BH120" s="251"/>
      <c r="BI120" s="251"/>
      <c r="BJ120" s="251"/>
      <c r="BK120" s="252">
        <f>BK117*BK119/1000</f>
        <v>0</v>
      </c>
      <c r="BL120" s="251"/>
      <c r="BM120" s="251"/>
      <c r="BN120" s="251"/>
      <c r="BO120" s="252">
        <f>BO117*BO119/1000</f>
        <v>0</v>
      </c>
      <c r="BP120" s="251"/>
      <c r="BQ120" s="251"/>
      <c r="BR120" s="251"/>
      <c r="BS120" s="252">
        <f>BS117*BS119/1000</f>
        <v>0</v>
      </c>
      <c r="BT120" s="251"/>
      <c r="BU120" s="251"/>
      <c r="BV120" s="251"/>
      <c r="BW120" s="252">
        <f>BW117*BW119/1000</f>
        <v>0</v>
      </c>
      <c r="BX120" s="251"/>
      <c r="BY120" s="251"/>
      <c r="BZ120" s="251"/>
      <c r="CA120" s="252">
        <f>SUM(CE120,CI120,CM120,CQ120,CU120,CY120)</f>
        <v>0</v>
      </c>
      <c r="CB120" s="251"/>
      <c r="CC120" s="251"/>
      <c r="CD120" s="251"/>
      <c r="CE120" s="252">
        <f>CE117*CE119/1000</f>
        <v>0</v>
      </c>
      <c r="CF120" s="251"/>
      <c r="CG120" s="251"/>
      <c r="CH120" s="251"/>
      <c r="CI120" s="252">
        <f>CI117*CI119/1000</f>
        <v>0</v>
      </c>
      <c r="CJ120" s="251"/>
      <c r="CK120" s="251"/>
      <c r="CL120" s="251"/>
      <c r="CM120" s="252">
        <f>CM117*CM119/1000</f>
        <v>0</v>
      </c>
      <c r="CN120" s="251"/>
      <c r="CO120" s="251"/>
      <c r="CP120" s="251"/>
      <c r="CQ120" s="252">
        <f>CQ117*CQ119/1000</f>
        <v>0</v>
      </c>
      <c r="CR120" s="251"/>
      <c r="CS120" s="251"/>
      <c r="CT120" s="251"/>
      <c r="CU120" s="252">
        <f>CU117*CU119/1000</f>
        <v>0</v>
      </c>
      <c r="CV120" s="251"/>
      <c r="CW120" s="251"/>
      <c r="CX120" s="251"/>
      <c r="CY120" s="252">
        <f>CY117*CY119/1000</f>
        <v>0</v>
      </c>
      <c r="CZ120" s="251"/>
      <c r="DA120" s="251"/>
      <c r="DB120" s="251"/>
      <c r="DC120" s="252">
        <f>DC117*DC119/1000</f>
        <v>0</v>
      </c>
      <c r="DD120" s="251"/>
      <c r="DE120" s="251"/>
      <c r="DF120" s="251"/>
      <c r="DG120" s="252">
        <f>SUM(DK120,DO120,DS120,DW120,EA120,EE120,EI120,EM120,EQ120)</f>
        <v>0</v>
      </c>
      <c r="DH120" s="251"/>
      <c r="DI120" s="251"/>
      <c r="DJ120" s="251"/>
      <c r="DK120" s="252">
        <f>DK117*DK119/1000</f>
        <v>0</v>
      </c>
      <c r="DL120" s="251"/>
      <c r="DM120" s="251"/>
      <c r="DN120" s="251"/>
      <c r="DO120" s="252">
        <f>DO117*DO119/1000</f>
        <v>0</v>
      </c>
      <c r="DP120" s="251"/>
      <c r="DQ120" s="251"/>
      <c r="DR120" s="251"/>
      <c r="DS120" s="252">
        <f>DS117*DS119/1000</f>
        <v>0</v>
      </c>
      <c r="DT120" s="251"/>
      <c r="DU120" s="251"/>
      <c r="DV120" s="251"/>
      <c r="DW120" s="252">
        <f>DW117*DW119/1000</f>
        <v>0</v>
      </c>
      <c r="DX120" s="251"/>
      <c r="DY120" s="251"/>
      <c r="DZ120" s="251"/>
      <c r="EA120" s="252">
        <f>EA117*EA119/1000</f>
        <v>0</v>
      </c>
      <c r="EB120" s="251"/>
      <c r="EC120" s="251"/>
      <c r="ED120" s="251"/>
      <c r="EE120" s="252">
        <f>EE117*EE119/1000</f>
        <v>0</v>
      </c>
      <c r="EF120" s="251"/>
      <c r="EG120" s="251"/>
      <c r="EH120" s="251"/>
      <c r="EI120" s="252">
        <f>EI117*EI119/1000</f>
        <v>0</v>
      </c>
      <c r="EJ120" s="251"/>
      <c r="EK120" s="251"/>
      <c r="EL120" s="251"/>
      <c r="EM120" s="252">
        <f>EM117*EM119/1000</f>
        <v>0</v>
      </c>
      <c r="EN120" s="251"/>
      <c r="EO120" s="251"/>
      <c r="EP120" s="251"/>
      <c r="EQ120" s="252">
        <f>EQ117*EQ119/1000</f>
        <v>0</v>
      </c>
      <c r="ER120" s="251"/>
      <c r="ES120" s="251"/>
      <c r="ET120" s="251"/>
      <c r="EU120" s="251"/>
      <c r="EV120" s="251"/>
      <c r="EW120" s="251"/>
      <c r="EX120" s="251"/>
      <c r="EY120" s="251"/>
      <c r="EZ120" s="251"/>
      <c r="FA120" s="251"/>
      <c r="FB120" s="251"/>
      <c r="FC120" s="252">
        <f>FC117*FC119/1000</f>
        <v>0</v>
      </c>
      <c r="FD120" s="251"/>
      <c r="FE120" s="251"/>
      <c r="FF120" s="251"/>
      <c r="FG120" s="252">
        <f>FG117*FG119/1000</f>
        <v>0</v>
      </c>
      <c r="FH120" s="251"/>
      <c r="FI120" s="251"/>
      <c r="FJ120" s="251"/>
      <c r="FK120" s="252">
        <f>FK117*FK119/1000</f>
        <v>0</v>
      </c>
      <c r="FL120" s="251"/>
      <c r="FM120" s="251"/>
      <c r="FN120" s="251"/>
      <c r="FO120" s="252">
        <f>FO117*FO119/1000</f>
        <v>0</v>
      </c>
      <c r="FP120" s="251"/>
      <c r="FQ120" s="251"/>
      <c r="FR120" s="251"/>
      <c r="FS120" s="252">
        <f>FS117*FS119/1000</f>
        <v>0</v>
      </c>
      <c r="FT120" s="251"/>
      <c r="FU120" s="251"/>
      <c r="FV120" s="251"/>
      <c r="FW120" s="252">
        <f>FW117*FW119/1000</f>
        <v>0</v>
      </c>
      <c r="FX120" s="251"/>
      <c r="FY120" s="251"/>
      <c r="FZ120" s="251"/>
      <c r="GA120" s="252">
        <f>GA117*GA119/1000</f>
        <v>0</v>
      </c>
      <c r="GB120" s="251"/>
      <c r="GC120" s="251"/>
      <c r="GD120" s="251"/>
      <c r="GE120" s="252">
        <f>GE117*GE119/1000</f>
        <v>0</v>
      </c>
      <c r="GF120" s="251"/>
      <c r="GG120" s="251"/>
      <c r="GH120" s="251"/>
      <c r="GI120" s="251"/>
      <c r="GJ120" s="251"/>
      <c r="GK120" s="251"/>
      <c r="GL120" s="251"/>
      <c r="GM120" s="251"/>
    </row>
    <row r="121" spans="1:195" s="110" customFormat="1" ht="12" customHeight="1">
      <c r="A121" s="143"/>
      <c r="B121" s="589"/>
      <c r="C121"/>
      <c r="D121"/>
      <c r="E121"/>
      <c r="F121" s="239" t="s">
        <v>293</v>
      </c>
      <c r="G121" s="593"/>
      <c r="H121" s="533"/>
      <c r="I121" s="531"/>
      <c r="J121" s="220" t="s">
        <v>70</v>
      </c>
      <c r="K121" s="142"/>
      <c r="L121" s="142"/>
      <c r="M121" s="142"/>
      <c r="N121" s="142" t="str">
        <f>F121 &amp; "::" &amp; L96</f>
        <v>6.3.2::</v>
      </c>
      <c r="O121" s="251"/>
      <c r="P121" s="251"/>
      <c r="Q121" s="251"/>
      <c r="R121" s="251"/>
      <c r="S121" s="251"/>
      <c r="T121" s="251"/>
      <c r="U121" s="251"/>
      <c r="V121" s="251"/>
      <c r="W121" s="251"/>
      <c r="X121" s="251"/>
      <c r="Y121" s="251"/>
      <c r="Z121" s="251"/>
      <c r="AA121" s="251"/>
      <c r="AB121" s="251"/>
      <c r="AC121" s="251"/>
      <c r="AD121" s="251"/>
      <c r="AE121" s="251"/>
      <c r="AF121" s="251"/>
      <c r="AG121" s="251"/>
      <c r="AH121" s="251"/>
      <c r="AI121" s="251"/>
      <c r="AJ121" s="251"/>
      <c r="AK121" s="251"/>
      <c r="AL121" s="251"/>
      <c r="AM121" s="251"/>
      <c r="AN121" s="251"/>
      <c r="AO121" s="251"/>
      <c r="AP121" s="251"/>
      <c r="AQ121" s="251"/>
      <c r="AR121" s="251"/>
      <c r="AS121" s="251"/>
      <c r="AT121" s="251"/>
      <c r="AU121" s="251"/>
      <c r="AV121" s="251"/>
      <c r="AW121" s="251"/>
      <c r="AX121" s="251"/>
      <c r="AY121" s="252">
        <f>AY118*AY119/1000</f>
        <v>0</v>
      </c>
      <c r="AZ121" s="251"/>
      <c r="BA121" s="251"/>
      <c r="BB121" s="251"/>
      <c r="BC121" s="252">
        <f>BC118*BC119/1000</f>
        <v>0</v>
      </c>
      <c r="BD121" s="251"/>
      <c r="BE121" s="251"/>
      <c r="BF121" s="251"/>
      <c r="BG121" s="252">
        <f>SUM(BK121,BO121,BS121,BW121)</f>
        <v>0</v>
      </c>
      <c r="BH121" s="251"/>
      <c r="BI121" s="251"/>
      <c r="BJ121" s="251"/>
      <c r="BK121" s="252">
        <f>BK118*BK119/1000</f>
        <v>0</v>
      </c>
      <c r="BL121" s="251"/>
      <c r="BM121" s="251"/>
      <c r="BN121" s="251"/>
      <c r="BO121" s="252">
        <f>BO118*BO119/1000</f>
        <v>0</v>
      </c>
      <c r="BP121" s="251"/>
      <c r="BQ121" s="251"/>
      <c r="BR121" s="251"/>
      <c r="BS121" s="252">
        <f>BS118*BS119/1000</f>
        <v>0</v>
      </c>
      <c r="BT121" s="251"/>
      <c r="BU121" s="251"/>
      <c r="BV121" s="251"/>
      <c r="BW121" s="252">
        <f>BW118*BW119/1000</f>
        <v>0</v>
      </c>
      <c r="BX121" s="251"/>
      <c r="BY121" s="251"/>
      <c r="BZ121" s="251"/>
      <c r="CA121" s="252">
        <f>SUM(CE121,CI121,CM121,CQ121,CU121,CY121)</f>
        <v>0</v>
      </c>
      <c r="CB121" s="251"/>
      <c r="CC121" s="251"/>
      <c r="CD121" s="251"/>
      <c r="CE121" s="252">
        <f>CE118*CE119/1000</f>
        <v>0</v>
      </c>
      <c r="CF121" s="251"/>
      <c r="CG121" s="251"/>
      <c r="CH121" s="251"/>
      <c r="CI121" s="252">
        <f>CI118*CI119/1000</f>
        <v>0</v>
      </c>
      <c r="CJ121" s="251"/>
      <c r="CK121" s="251"/>
      <c r="CL121" s="251"/>
      <c r="CM121" s="252">
        <f>CM118*CM119/1000</f>
        <v>0</v>
      </c>
      <c r="CN121" s="251"/>
      <c r="CO121" s="251"/>
      <c r="CP121" s="251"/>
      <c r="CQ121" s="252">
        <f>CQ118*CQ119/1000</f>
        <v>0</v>
      </c>
      <c r="CR121" s="251"/>
      <c r="CS121" s="251"/>
      <c r="CT121" s="251"/>
      <c r="CU121" s="252">
        <f>CU118*CU119/1000</f>
        <v>0</v>
      </c>
      <c r="CV121" s="251"/>
      <c r="CW121" s="251"/>
      <c r="CX121" s="251"/>
      <c r="CY121" s="252">
        <f>CY118*CY119/1000</f>
        <v>0</v>
      </c>
      <c r="CZ121" s="251"/>
      <c r="DA121" s="251"/>
      <c r="DB121" s="251"/>
      <c r="DC121" s="252">
        <f>DC118*DC119/1000</f>
        <v>0</v>
      </c>
      <c r="DD121" s="251"/>
      <c r="DE121" s="251"/>
      <c r="DF121" s="251"/>
      <c r="DG121" s="252">
        <f>SUM(DK121,DO121,DS121,DW121,EA121,EE121,EI121,EM121,EQ121)</f>
        <v>0</v>
      </c>
      <c r="DH121" s="251"/>
      <c r="DI121" s="251"/>
      <c r="DJ121" s="251"/>
      <c r="DK121" s="252">
        <f>DK118*DK119/1000</f>
        <v>0</v>
      </c>
      <c r="DL121" s="251"/>
      <c r="DM121" s="251"/>
      <c r="DN121" s="251"/>
      <c r="DO121" s="252">
        <f>DO118*DO119/1000</f>
        <v>0</v>
      </c>
      <c r="DP121" s="251"/>
      <c r="DQ121" s="251"/>
      <c r="DR121" s="251"/>
      <c r="DS121" s="252">
        <f>DS118*DS119/1000</f>
        <v>0</v>
      </c>
      <c r="DT121" s="251"/>
      <c r="DU121" s="251"/>
      <c r="DV121" s="251"/>
      <c r="DW121" s="252">
        <f>DW118*DW119/1000</f>
        <v>0</v>
      </c>
      <c r="DX121" s="251"/>
      <c r="DY121" s="251"/>
      <c r="DZ121" s="251"/>
      <c r="EA121" s="252">
        <f>EA118*EA119/1000</f>
        <v>0</v>
      </c>
      <c r="EB121" s="251"/>
      <c r="EC121" s="251"/>
      <c r="ED121" s="251"/>
      <c r="EE121" s="252">
        <f>EE118*EE119/1000</f>
        <v>0</v>
      </c>
      <c r="EF121" s="251"/>
      <c r="EG121" s="251"/>
      <c r="EH121" s="251"/>
      <c r="EI121" s="252">
        <f>EI118*EI119/1000</f>
        <v>0</v>
      </c>
      <c r="EJ121" s="251"/>
      <c r="EK121" s="251"/>
      <c r="EL121" s="251"/>
      <c r="EM121" s="252">
        <f>EM118*EM119/1000</f>
        <v>0</v>
      </c>
      <c r="EN121" s="251"/>
      <c r="EO121" s="251"/>
      <c r="EP121" s="251"/>
      <c r="EQ121" s="252">
        <f>EQ118*EQ119/1000</f>
        <v>0</v>
      </c>
      <c r="ER121" s="251"/>
      <c r="ES121" s="251"/>
      <c r="ET121" s="251"/>
      <c r="EU121" s="251"/>
      <c r="EV121" s="251"/>
      <c r="EW121" s="251"/>
      <c r="EX121" s="251"/>
      <c r="EY121" s="251"/>
      <c r="EZ121" s="251"/>
      <c r="FA121" s="251"/>
      <c r="FB121" s="251"/>
      <c r="FC121" s="252">
        <f>FC118*FC119/1000</f>
        <v>0</v>
      </c>
      <c r="FD121" s="251"/>
      <c r="FE121" s="251"/>
      <c r="FF121" s="251"/>
      <c r="FG121" s="252">
        <f>FG118*FG119/1000</f>
        <v>0</v>
      </c>
      <c r="FH121" s="251"/>
      <c r="FI121" s="251"/>
      <c r="FJ121" s="251"/>
      <c r="FK121" s="252">
        <f>FK118*FK119/1000</f>
        <v>0</v>
      </c>
      <c r="FL121" s="251"/>
      <c r="FM121" s="251"/>
      <c r="FN121" s="251"/>
      <c r="FO121" s="252">
        <f>FO118*FO119/1000</f>
        <v>0</v>
      </c>
      <c r="FP121" s="251"/>
      <c r="FQ121" s="251"/>
      <c r="FR121" s="251"/>
      <c r="FS121" s="252">
        <f>FS118*FS119/1000</f>
        <v>0</v>
      </c>
      <c r="FT121" s="251"/>
      <c r="FU121" s="251"/>
      <c r="FV121" s="251"/>
      <c r="FW121" s="252">
        <f>FW118*FW119/1000</f>
        <v>0</v>
      </c>
      <c r="FX121" s="251"/>
      <c r="FY121" s="251"/>
      <c r="FZ121" s="251"/>
      <c r="GA121" s="252">
        <f>GA118*GA119/1000</f>
        <v>0</v>
      </c>
      <c r="GB121" s="251"/>
      <c r="GC121" s="251"/>
      <c r="GD121" s="251"/>
      <c r="GE121" s="252">
        <f>GE118*GE119/1000</f>
        <v>0</v>
      </c>
      <c r="GF121" s="251"/>
      <c r="GG121" s="251"/>
      <c r="GH121" s="251"/>
      <c r="GI121" s="251"/>
      <c r="GJ121" s="251"/>
      <c r="GK121" s="251"/>
      <c r="GL121" s="251"/>
      <c r="GM121" s="251"/>
    </row>
    <row r="122" spans="1:195" s="110" customFormat="1" ht="12" customHeight="1">
      <c r="A122" s="143"/>
      <c r="B122" s="589"/>
      <c r="C122"/>
      <c r="D122"/>
      <c r="E122"/>
      <c r="F122" s="239" t="s">
        <v>287</v>
      </c>
      <c r="G122" s="593"/>
      <c r="H122" s="530" t="s">
        <v>440</v>
      </c>
      <c r="I122" s="586" t="s">
        <v>437</v>
      </c>
      <c r="J122" s="220" t="s">
        <v>69</v>
      </c>
      <c r="K122" s="142"/>
      <c r="L122" s="142"/>
      <c r="M122" s="142"/>
      <c r="N122" s="142" t="str">
        <f>F122 &amp; "::" &amp; L96</f>
        <v>7.1.1::</v>
      </c>
      <c r="O122" s="251"/>
      <c r="P122" s="251"/>
      <c r="Q122" s="251"/>
      <c r="R122" s="251"/>
      <c r="S122" s="251"/>
      <c r="T122" s="251"/>
      <c r="U122" s="251"/>
      <c r="V122" s="251"/>
      <c r="W122" s="251"/>
      <c r="X122" s="251"/>
      <c r="Y122" s="251"/>
      <c r="Z122" s="251"/>
      <c r="AA122" s="251"/>
      <c r="AB122" s="251"/>
      <c r="AC122" s="251"/>
      <c r="AD122" s="251"/>
      <c r="AE122" s="251"/>
      <c r="AF122" s="251"/>
      <c r="AG122" s="251"/>
      <c r="AH122" s="251"/>
      <c r="AI122" s="251"/>
      <c r="AJ122" s="251"/>
      <c r="AK122" s="251"/>
      <c r="AL122" s="251"/>
      <c r="AM122" s="251"/>
      <c r="AN122" s="251"/>
      <c r="AO122" s="251"/>
      <c r="AP122" s="251"/>
      <c r="AQ122" s="251"/>
      <c r="AR122" s="251"/>
      <c r="AS122" s="251"/>
      <c r="AT122" s="251"/>
      <c r="AU122" s="251"/>
      <c r="AV122" s="251"/>
      <c r="AW122" s="251"/>
      <c r="AX122" s="251"/>
      <c r="AY122" s="250"/>
      <c r="AZ122" s="251"/>
      <c r="BA122" s="251"/>
      <c r="BB122" s="251"/>
      <c r="BC122" s="250"/>
      <c r="BD122" s="251"/>
      <c r="BE122" s="251"/>
      <c r="BF122" s="251"/>
      <c r="BG122" s="252">
        <f>IF(BG124=0,0,BG125*1000/BG124)</f>
        <v>0</v>
      </c>
      <c r="BH122" s="251"/>
      <c r="BI122" s="251"/>
      <c r="BJ122" s="251"/>
      <c r="BK122" s="250"/>
      <c r="BL122" s="251"/>
      <c r="BM122" s="251"/>
      <c r="BN122" s="251"/>
      <c r="BO122" s="250"/>
      <c r="BP122" s="251"/>
      <c r="BQ122" s="251"/>
      <c r="BR122" s="251"/>
      <c r="BS122" s="250"/>
      <c r="BT122" s="251"/>
      <c r="BU122" s="251"/>
      <c r="BV122" s="251"/>
      <c r="BW122" s="250"/>
      <c r="BX122" s="251"/>
      <c r="BY122" s="251"/>
      <c r="BZ122" s="251"/>
      <c r="CA122" s="252">
        <f>IF(CA124=0,0,CA125*1000/CA124)</f>
        <v>0</v>
      </c>
      <c r="CB122" s="251"/>
      <c r="CC122" s="251"/>
      <c r="CD122" s="251"/>
      <c r="CE122" s="250"/>
      <c r="CF122" s="251"/>
      <c r="CG122" s="251"/>
      <c r="CH122" s="251"/>
      <c r="CI122" s="250"/>
      <c r="CJ122" s="251"/>
      <c r="CK122" s="251"/>
      <c r="CL122" s="251"/>
      <c r="CM122" s="250"/>
      <c r="CN122" s="251"/>
      <c r="CO122" s="251"/>
      <c r="CP122" s="251"/>
      <c r="CQ122" s="250"/>
      <c r="CR122" s="251"/>
      <c r="CS122" s="251"/>
      <c r="CT122" s="251"/>
      <c r="CU122" s="250"/>
      <c r="CV122" s="251"/>
      <c r="CW122" s="251"/>
      <c r="CX122" s="251"/>
      <c r="CY122" s="250"/>
      <c r="CZ122" s="251"/>
      <c r="DA122" s="251"/>
      <c r="DB122" s="251"/>
      <c r="DC122" s="250"/>
      <c r="DD122" s="251"/>
      <c r="DE122" s="251"/>
      <c r="DF122" s="251"/>
      <c r="DG122" s="252">
        <f>IF(DG124=0,0,DG125*1000/DG124)</f>
        <v>0</v>
      </c>
      <c r="DH122" s="251"/>
      <c r="DI122" s="251"/>
      <c r="DJ122" s="251"/>
      <c r="DK122" s="250"/>
      <c r="DL122" s="251"/>
      <c r="DM122" s="251"/>
      <c r="DN122" s="251"/>
      <c r="DO122" s="250"/>
      <c r="DP122" s="251"/>
      <c r="DQ122" s="251"/>
      <c r="DR122" s="251"/>
      <c r="DS122" s="250"/>
      <c r="DT122" s="251"/>
      <c r="DU122" s="251"/>
      <c r="DV122" s="251"/>
      <c r="DW122" s="250"/>
      <c r="DX122" s="251"/>
      <c r="DY122" s="251"/>
      <c r="DZ122" s="251"/>
      <c r="EA122" s="250"/>
      <c r="EB122" s="251"/>
      <c r="EC122" s="251"/>
      <c r="ED122" s="251"/>
      <c r="EE122" s="250"/>
      <c r="EF122" s="251"/>
      <c r="EG122" s="251"/>
      <c r="EH122" s="251"/>
      <c r="EI122" s="250"/>
      <c r="EJ122" s="251"/>
      <c r="EK122" s="251"/>
      <c r="EL122" s="251"/>
      <c r="EM122" s="250"/>
      <c r="EN122" s="251"/>
      <c r="EO122" s="251"/>
      <c r="EP122" s="251"/>
      <c r="EQ122" s="250"/>
      <c r="ER122" s="251"/>
      <c r="ES122" s="251"/>
      <c r="ET122" s="251"/>
      <c r="EU122" s="251"/>
      <c r="EV122" s="251"/>
      <c r="EW122" s="251"/>
      <c r="EX122" s="251"/>
      <c r="EY122" s="251"/>
      <c r="EZ122" s="251"/>
      <c r="FA122" s="251"/>
      <c r="FB122" s="251"/>
      <c r="FC122" s="250"/>
      <c r="FD122" s="251"/>
      <c r="FE122" s="251"/>
      <c r="FF122" s="251"/>
      <c r="FG122" s="250"/>
      <c r="FH122" s="251"/>
      <c r="FI122" s="251"/>
      <c r="FJ122" s="251"/>
      <c r="FK122" s="250"/>
      <c r="FL122" s="251"/>
      <c r="FM122" s="251"/>
      <c r="FN122" s="251"/>
      <c r="FO122" s="250"/>
      <c r="FP122" s="251"/>
      <c r="FQ122" s="251"/>
      <c r="FR122" s="251"/>
      <c r="FS122" s="250"/>
      <c r="FT122" s="251"/>
      <c r="FU122" s="251"/>
      <c r="FV122" s="251"/>
      <c r="FW122" s="250"/>
      <c r="FX122" s="251"/>
      <c r="FY122" s="251"/>
      <c r="FZ122" s="251"/>
      <c r="GA122" s="250"/>
      <c r="GB122" s="251"/>
      <c r="GC122" s="251"/>
      <c r="GD122" s="251"/>
      <c r="GE122" s="250"/>
      <c r="GF122" s="251"/>
      <c r="GG122" s="251"/>
      <c r="GH122" s="251"/>
      <c r="GI122" s="251"/>
      <c r="GJ122" s="251"/>
      <c r="GK122" s="251"/>
      <c r="GL122" s="251"/>
      <c r="GM122" s="251"/>
    </row>
    <row r="123" spans="1:195" s="110" customFormat="1" ht="12" customHeight="1">
      <c r="A123" s="143"/>
      <c r="B123" s="589"/>
      <c r="C123"/>
      <c r="D123"/>
      <c r="E123"/>
      <c r="F123" s="239" t="s">
        <v>288</v>
      </c>
      <c r="G123" s="593"/>
      <c r="H123" s="533"/>
      <c r="I123" s="586"/>
      <c r="J123" s="220" t="s">
        <v>70</v>
      </c>
      <c r="K123" s="142"/>
      <c r="L123" s="142"/>
      <c r="M123" s="142"/>
      <c r="N123" s="142" t="str">
        <f>F123 &amp; "::" &amp; L96</f>
        <v>7.1.2::</v>
      </c>
      <c r="O123" s="251"/>
      <c r="P123" s="251"/>
      <c r="Q123" s="251"/>
      <c r="R123" s="251"/>
      <c r="S123" s="251"/>
      <c r="T123" s="251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1"/>
      <c r="AH123" s="251"/>
      <c r="AI123" s="251"/>
      <c r="AJ123" s="251"/>
      <c r="AK123" s="251"/>
      <c r="AL123" s="251"/>
      <c r="AM123" s="251"/>
      <c r="AN123" s="251"/>
      <c r="AO123" s="251"/>
      <c r="AP123" s="251"/>
      <c r="AQ123" s="251"/>
      <c r="AR123" s="251"/>
      <c r="AS123" s="251"/>
      <c r="AT123" s="251"/>
      <c r="AU123" s="251"/>
      <c r="AV123" s="251"/>
      <c r="AW123" s="251"/>
      <c r="AX123" s="251"/>
      <c r="AY123" s="252">
        <f>AY122*AY97</f>
        <v>0</v>
      </c>
      <c r="AZ123" s="251"/>
      <c r="BA123" s="251"/>
      <c r="BB123" s="251"/>
      <c r="BC123" s="252">
        <f>BC122*BC97</f>
        <v>0</v>
      </c>
      <c r="BD123" s="251"/>
      <c r="BE123" s="251"/>
      <c r="BF123" s="251"/>
      <c r="BG123" s="252">
        <f>IF(BG124=0,0,BG126*1000/BG124)</f>
        <v>0</v>
      </c>
      <c r="BH123" s="251"/>
      <c r="BI123" s="251"/>
      <c r="BJ123" s="251"/>
      <c r="BK123" s="252">
        <f>BK122*BK97</f>
        <v>0</v>
      </c>
      <c r="BL123" s="251"/>
      <c r="BM123" s="251"/>
      <c r="BN123" s="251"/>
      <c r="BO123" s="252">
        <f>BO122*BO97</f>
        <v>0</v>
      </c>
      <c r="BP123" s="251"/>
      <c r="BQ123" s="251"/>
      <c r="BR123" s="251"/>
      <c r="BS123" s="252">
        <f>BS122*BS97</f>
        <v>0</v>
      </c>
      <c r="BT123" s="251"/>
      <c r="BU123" s="251"/>
      <c r="BV123" s="251"/>
      <c r="BW123" s="252">
        <f>BW122*BW97</f>
        <v>0</v>
      </c>
      <c r="BX123" s="251"/>
      <c r="BY123" s="251"/>
      <c r="BZ123" s="251"/>
      <c r="CA123" s="252">
        <f>IF(CA124=0,0,CA126*1000/CA124)</f>
        <v>0</v>
      </c>
      <c r="CB123" s="251"/>
      <c r="CC123" s="251"/>
      <c r="CD123" s="251"/>
      <c r="CE123" s="252">
        <f>CE122*CE97</f>
        <v>0</v>
      </c>
      <c r="CF123" s="251"/>
      <c r="CG123" s="251"/>
      <c r="CH123" s="251"/>
      <c r="CI123" s="252">
        <f>CI122*CI97</f>
        <v>0</v>
      </c>
      <c r="CJ123" s="251"/>
      <c r="CK123" s="251"/>
      <c r="CL123" s="251"/>
      <c r="CM123" s="252">
        <f>CM122*CM97</f>
        <v>0</v>
      </c>
      <c r="CN123" s="251"/>
      <c r="CO123" s="251"/>
      <c r="CP123" s="251"/>
      <c r="CQ123" s="252">
        <f>CQ122*CQ97</f>
        <v>0</v>
      </c>
      <c r="CR123" s="251"/>
      <c r="CS123" s="251"/>
      <c r="CT123" s="251"/>
      <c r="CU123" s="252">
        <f>CU122*CU97</f>
        <v>0</v>
      </c>
      <c r="CV123" s="251"/>
      <c r="CW123" s="251"/>
      <c r="CX123" s="251"/>
      <c r="CY123" s="252">
        <f>CY122*CY97</f>
        <v>0</v>
      </c>
      <c r="CZ123" s="251"/>
      <c r="DA123" s="251"/>
      <c r="DB123" s="251"/>
      <c r="DC123" s="252">
        <f>DC122*DC97</f>
        <v>0</v>
      </c>
      <c r="DD123" s="251"/>
      <c r="DE123" s="251"/>
      <c r="DF123" s="251"/>
      <c r="DG123" s="252">
        <f>IF(DG124=0,0,DG126*1000/DG124)</f>
        <v>0</v>
      </c>
      <c r="DH123" s="251"/>
      <c r="DI123" s="251"/>
      <c r="DJ123" s="251"/>
      <c r="DK123" s="252">
        <f>DK122*DK97</f>
        <v>0</v>
      </c>
      <c r="DL123" s="251"/>
      <c r="DM123" s="251"/>
      <c r="DN123" s="251"/>
      <c r="DO123" s="252">
        <f>DO122*DO97</f>
        <v>0</v>
      </c>
      <c r="DP123" s="251"/>
      <c r="DQ123" s="251"/>
      <c r="DR123" s="251"/>
      <c r="DS123" s="252">
        <f>DS122*DS97</f>
        <v>0</v>
      </c>
      <c r="DT123" s="251"/>
      <c r="DU123" s="251"/>
      <c r="DV123" s="251"/>
      <c r="DW123" s="252">
        <f>DW122*DW97</f>
        <v>0</v>
      </c>
      <c r="DX123" s="251"/>
      <c r="DY123" s="251"/>
      <c r="DZ123" s="251"/>
      <c r="EA123" s="252">
        <f>EA122*EA97</f>
        <v>0</v>
      </c>
      <c r="EB123" s="251"/>
      <c r="EC123" s="251"/>
      <c r="ED123" s="251"/>
      <c r="EE123" s="252">
        <f>EE122*EE97</f>
        <v>0</v>
      </c>
      <c r="EF123" s="251"/>
      <c r="EG123" s="251"/>
      <c r="EH123" s="251"/>
      <c r="EI123" s="252">
        <f>EI122*EI97</f>
        <v>0</v>
      </c>
      <c r="EJ123" s="251"/>
      <c r="EK123" s="251"/>
      <c r="EL123" s="251"/>
      <c r="EM123" s="252">
        <f>EM122*EM97</f>
        <v>0</v>
      </c>
      <c r="EN123" s="251"/>
      <c r="EO123" s="251"/>
      <c r="EP123" s="251"/>
      <c r="EQ123" s="252">
        <f>EQ122*EQ97</f>
        <v>0</v>
      </c>
      <c r="ER123" s="251"/>
      <c r="ES123" s="251"/>
      <c r="ET123" s="251"/>
      <c r="EU123" s="251"/>
      <c r="EV123" s="251"/>
      <c r="EW123" s="251"/>
      <c r="EX123" s="251"/>
      <c r="EY123" s="251"/>
      <c r="EZ123" s="251"/>
      <c r="FA123" s="251"/>
      <c r="FB123" s="251"/>
      <c r="FC123" s="252">
        <f>FC122*FC97</f>
        <v>0</v>
      </c>
      <c r="FD123" s="251"/>
      <c r="FE123" s="251"/>
      <c r="FF123" s="251"/>
      <c r="FG123" s="252">
        <f>FG122*FG97</f>
        <v>0</v>
      </c>
      <c r="FH123" s="251"/>
      <c r="FI123" s="251"/>
      <c r="FJ123" s="251"/>
      <c r="FK123" s="252">
        <f>FK122*FK97</f>
        <v>0</v>
      </c>
      <c r="FL123" s="251"/>
      <c r="FM123" s="251"/>
      <c r="FN123" s="251"/>
      <c r="FO123" s="252">
        <f>FO122*FO97</f>
        <v>0</v>
      </c>
      <c r="FP123" s="251"/>
      <c r="FQ123" s="251"/>
      <c r="FR123" s="251"/>
      <c r="FS123" s="252">
        <f>FS122*FS97</f>
        <v>0</v>
      </c>
      <c r="FT123" s="251"/>
      <c r="FU123" s="251"/>
      <c r="FV123" s="251"/>
      <c r="FW123" s="252">
        <f>FW122*FW97</f>
        <v>0</v>
      </c>
      <c r="FX123" s="251"/>
      <c r="FY123" s="251"/>
      <c r="FZ123" s="251"/>
      <c r="GA123" s="252">
        <f>GA122*GA97</f>
        <v>0</v>
      </c>
      <c r="GB123" s="251"/>
      <c r="GC123" s="251"/>
      <c r="GD123" s="251"/>
      <c r="GE123" s="252">
        <f>GE122*GE97</f>
        <v>0</v>
      </c>
      <c r="GF123" s="251"/>
      <c r="GG123" s="251"/>
      <c r="GH123" s="251"/>
      <c r="GI123" s="251"/>
      <c r="GJ123" s="251"/>
      <c r="GK123" s="251"/>
      <c r="GL123" s="251"/>
      <c r="GM123" s="251"/>
    </row>
    <row r="124" spans="1:195" s="110" customFormat="1" ht="12" customHeight="1">
      <c r="A124" s="143"/>
      <c r="B124" s="589"/>
      <c r="C124"/>
      <c r="D124"/>
      <c r="E124"/>
      <c r="F124" s="239" t="s">
        <v>279</v>
      </c>
      <c r="G124" s="593"/>
      <c r="H124" s="533"/>
      <c r="I124" s="531" t="s">
        <v>474</v>
      </c>
      <c r="J124" s="531"/>
      <c r="K124" s="142"/>
      <c r="L124" s="142"/>
      <c r="M124" s="142"/>
      <c r="N124" s="142" t="str">
        <f>F124 &amp; "::" &amp; L96</f>
        <v>7.2::</v>
      </c>
      <c r="O124" s="251"/>
      <c r="P124" s="251"/>
      <c r="Q124" s="251"/>
      <c r="R124" s="251"/>
      <c r="S124" s="251"/>
      <c r="T124" s="251"/>
      <c r="U124" s="25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1"/>
      <c r="AG124" s="251"/>
      <c r="AH124" s="251"/>
      <c r="AI124" s="251"/>
      <c r="AJ124" s="251"/>
      <c r="AK124" s="251"/>
      <c r="AL124" s="251"/>
      <c r="AM124" s="251"/>
      <c r="AN124" s="251"/>
      <c r="AO124" s="251"/>
      <c r="AP124" s="251"/>
      <c r="AQ124" s="251"/>
      <c r="AR124" s="251"/>
      <c r="AS124" s="251"/>
      <c r="AT124" s="251"/>
      <c r="AU124" s="251"/>
      <c r="AV124" s="251"/>
      <c r="AW124" s="251"/>
      <c r="AX124" s="251"/>
      <c r="AY124" s="250"/>
      <c r="AZ124" s="251"/>
      <c r="BA124" s="251"/>
      <c r="BB124" s="251"/>
      <c r="BC124" s="250"/>
      <c r="BD124" s="251"/>
      <c r="BE124" s="251"/>
      <c r="BF124" s="251"/>
      <c r="BG124" s="252">
        <f>SUM(BK124,BO124,BS124,BW124)</f>
        <v>0</v>
      </c>
      <c r="BH124" s="251"/>
      <c r="BI124" s="251"/>
      <c r="BJ124" s="251"/>
      <c r="BK124" s="250"/>
      <c r="BL124" s="251"/>
      <c r="BM124" s="251"/>
      <c r="BN124" s="251"/>
      <c r="BO124" s="250"/>
      <c r="BP124" s="251"/>
      <c r="BQ124" s="251"/>
      <c r="BR124" s="251"/>
      <c r="BS124" s="250"/>
      <c r="BT124" s="251"/>
      <c r="BU124" s="251"/>
      <c r="BV124" s="251"/>
      <c r="BW124" s="250"/>
      <c r="BX124" s="251"/>
      <c r="BY124" s="251"/>
      <c r="BZ124" s="251"/>
      <c r="CA124" s="252">
        <f>SUM(CE124,CI124,CM124,CQ124,CU124,CY124)</f>
        <v>0</v>
      </c>
      <c r="CB124" s="251"/>
      <c r="CC124" s="251"/>
      <c r="CD124" s="251"/>
      <c r="CE124" s="250"/>
      <c r="CF124" s="251"/>
      <c r="CG124" s="251"/>
      <c r="CH124" s="251"/>
      <c r="CI124" s="250"/>
      <c r="CJ124" s="251"/>
      <c r="CK124" s="251"/>
      <c r="CL124" s="251"/>
      <c r="CM124" s="250"/>
      <c r="CN124" s="251"/>
      <c r="CO124" s="251"/>
      <c r="CP124" s="251"/>
      <c r="CQ124" s="250"/>
      <c r="CR124" s="251"/>
      <c r="CS124" s="251"/>
      <c r="CT124" s="251"/>
      <c r="CU124" s="250"/>
      <c r="CV124" s="251"/>
      <c r="CW124" s="251"/>
      <c r="CX124" s="251"/>
      <c r="CY124" s="250"/>
      <c r="CZ124" s="251"/>
      <c r="DA124" s="251"/>
      <c r="DB124" s="251"/>
      <c r="DC124" s="250"/>
      <c r="DD124" s="251"/>
      <c r="DE124" s="251"/>
      <c r="DF124" s="251"/>
      <c r="DG124" s="252">
        <f>SUM(DK124,DO124,DS124,DW124,EA124,EE124,EI124,EM124,EQ124)</f>
        <v>0</v>
      </c>
      <c r="DH124" s="251"/>
      <c r="DI124" s="251"/>
      <c r="DJ124" s="251"/>
      <c r="DK124" s="250"/>
      <c r="DL124" s="251"/>
      <c r="DM124" s="251"/>
      <c r="DN124" s="251"/>
      <c r="DO124" s="250"/>
      <c r="DP124" s="251"/>
      <c r="DQ124" s="251"/>
      <c r="DR124" s="251"/>
      <c r="DS124" s="250"/>
      <c r="DT124" s="251"/>
      <c r="DU124" s="251"/>
      <c r="DV124" s="251"/>
      <c r="DW124" s="250"/>
      <c r="DX124" s="251"/>
      <c r="DY124" s="251"/>
      <c r="DZ124" s="251"/>
      <c r="EA124" s="250"/>
      <c r="EB124" s="251"/>
      <c r="EC124" s="251"/>
      <c r="ED124" s="251"/>
      <c r="EE124" s="250"/>
      <c r="EF124" s="251"/>
      <c r="EG124" s="251"/>
      <c r="EH124" s="251"/>
      <c r="EI124" s="250"/>
      <c r="EJ124" s="251"/>
      <c r="EK124" s="251"/>
      <c r="EL124" s="251"/>
      <c r="EM124" s="250"/>
      <c r="EN124" s="251"/>
      <c r="EO124" s="251"/>
      <c r="EP124" s="251"/>
      <c r="EQ124" s="250"/>
      <c r="ER124" s="251"/>
      <c r="ES124" s="251"/>
      <c r="ET124" s="251"/>
      <c r="EU124" s="251"/>
      <c r="EV124" s="251"/>
      <c r="EW124" s="251"/>
      <c r="EX124" s="251"/>
      <c r="EY124" s="251"/>
      <c r="EZ124" s="251"/>
      <c r="FA124" s="251"/>
      <c r="FB124" s="251"/>
      <c r="FC124" s="250"/>
      <c r="FD124" s="251"/>
      <c r="FE124" s="251"/>
      <c r="FF124" s="251"/>
      <c r="FG124" s="250"/>
      <c r="FH124" s="251"/>
      <c r="FI124" s="251"/>
      <c r="FJ124" s="251"/>
      <c r="FK124" s="250"/>
      <c r="FL124" s="251"/>
      <c r="FM124" s="251"/>
      <c r="FN124" s="251"/>
      <c r="FO124" s="250"/>
      <c r="FP124" s="251"/>
      <c r="FQ124" s="251"/>
      <c r="FR124" s="251"/>
      <c r="FS124" s="250"/>
      <c r="FT124" s="251"/>
      <c r="FU124" s="251"/>
      <c r="FV124" s="251"/>
      <c r="FW124" s="250"/>
      <c r="FX124" s="251"/>
      <c r="FY124" s="251"/>
      <c r="FZ124" s="251"/>
      <c r="GA124" s="250"/>
      <c r="GB124" s="251"/>
      <c r="GC124" s="251"/>
      <c r="GD124" s="251"/>
      <c r="GE124" s="250"/>
      <c r="GF124" s="251"/>
      <c r="GG124" s="251"/>
      <c r="GH124" s="251"/>
      <c r="GI124" s="251"/>
      <c r="GJ124" s="251"/>
      <c r="GK124" s="251"/>
      <c r="GL124" s="251"/>
      <c r="GM124" s="251"/>
    </row>
    <row r="125" spans="1:195" s="110" customFormat="1" ht="12" customHeight="1">
      <c r="A125" s="143"/>
      <c r="B125" s="589"/>
      <c r="C125"/>
      <c r="D125"/>
      <c r="E125"/>
      <c r="F125" s="239" t="s">
        <v>289</v>
      </c>
      <c r="G125" s="593"/>
      <c r="H125" s="533"/>
      <c r="I125" s="531" t="s">
        <v>438</v>
      </c>
      <c r="J125" s="220" t="s">
        <v>69</v>
      </c>
      <c r="K125" s="142"/>
      <c r="L125" s="142"/>
      <c r="M125" s="142"/>
      <c r="N125" s="142" t="str">
        <f>F125 &amp; "::" &amp; L96</f>
        <v>7.3.1::</v>
      </c>
      <c r="O125" s="251"/>
      <c r="P125" s="251"/>
      <c r="Q125" s="251"/>
      <c r="R125" s="251"/>
      <c r="S125" s="251"/>
      <c r="T125" s="251"/>
      <c r="U125" s="251"/>
      <c r="V125" s="251"/>
      <c r="W125" s="251"/>
      <c r="X125" s="251"/>
      <c r="Y125" s="251"/>
      <c r="Z125" s="251"/>
      <c r="AA125" s="251"/>
      <c r="AB125" s="251"/>
      <c r="AC125" s="251"/>
      <c r="AD125" s="251"/>
      <c r="AE125" s="251"/>
      <c r="AF125" s="251"/>
      <c r="AG125" s="251"/>
      <c r="AH125" s="251"/>
      <c r="AI125" s="251"/>
      <c r="AJ125" s="251"/>
      <c r="AK125" s="251"/>
      <c r="AL125" s="251"/>
      <c r="AM125" s="251"/>
      <c r="AN125" s="251"/>
      <c r="AO125" s="251"/>
      <c r="AP125" s="251"/>
      <c r="AQ125" s="251"/>
      <c r="AR125" s="251"/>
      <c r="AS125" s="251"/>
      <c r="AT125" s="251"/>
      <c r="AU125" s="251"/>
      <c r="AV125" s="251"/>
      <c r="AW125" s="251"/>
      <c r="AX125" s="251"/>
      <c r="AY125" s="252">
        <f>AY122*AY124/1000</f>
        <v>0</v>
      </c>
      <c r="AZ125" s="251"/>
      <c r="BA125" s="251"/>
      <c r="BB125" s="251"/>
      <c r="BC125" s="252">
        <f>BC122*BC124/1000</f>
        <v>0</v>
      </c>
      <c r="BD125" s="251"/>
      <c r="BE125" s="251"/>
      <c r="BF125" s="251"/>
      <c r="BG125" s="252">
        <f>SUM(BK125,BO125,BS125,BW125)</f>
        <v>0</v>
      </c>
      <c r="BH125" s="251"/>
      <c r="BI125" s="251"/>
      <c r="BJ125" s="251"/>
      <c r="BK125" s="252">
        <f>BK122*BK124/1000</f>
        <v>0</v>
      </c>
      <c r="BL125" s="251"/>
      <c r="BM125" s="251"/>
      <c r="BN125" s="251"/>
      <c r="BO125" s="252">
        <f>BO122*BO124/1000</f>
        <v>0</v>
      </c>
      <c r="BP125" s="251"/>
      <c r="BQ125" s="251"/>
      <c r="BR125" s="251"/>
      <c r="BS125" s="252">
        <f>BS122*BS124/1000</f>
        <v>0</v>
      </c>
      <c r="BT125" s="251"/>
      <c r="BU125" s="251"/>
      <c r="BV125" s="251"/>
      <c r="BW125" s="252">
        <f>BW122*BW124/1000</f>
        <v>0</v>
      </c>
      <c r="BX125" s="251"/>
      <c r="BY125" s="251"/>
      <c r="BZ125" s="251"/>
      <c r="CA125" s="252">
        <f>SUM(CE125,CI125,CM125,CQ125,CU125,CY125)</f>
        <v>0</v>
      </c>
      <c r="CB125" s="251"/>
      <c r="CC125" s="251"/>
      <c r="CD125" s="251"/>
      <c r="CE125" s="252">
        <f>CE122*CE124/1000</f>
        <v>0</v>
      </c>
      <c r="CF125" s="251"/>
      <c r="CG125" s="251"/>
      <c r="CH125" s="251"/>
      <c r="CI125" s="252">
        <f>CI122*CI124/1000</f>
        <v>0</v>
      </c>
      <c r="CJ125" s="251"/>
      <c r="CK125" s="251"/>
      <c r="CL125" s="251"/>
      <c r="CM125" s="252">
        <f>CM122*CM124/1000</f>
        <v>0</v>
      </c>
      <c r="CN125" s="251"/>
      <c r="CO125" s="251"/>
      <c r="CP125" s="251"/>
      <c r="CQ125" s="252">
        <f>CQ122*CQ124/1000</f>
        <v>0</v>
      </c>
      <c r="CR125" s="251"/>
      <c r="CS125" s="251"/>
      <c r="CT125" s="251"/>
      <c r="CU125" s="252">
        <f>CU122*CU124/1000</f>
        <v>0</v>
      </c>
      <c r="CV125" s="251"/>
      <c r="CW125" s="251"/>
      <c r="CX125" s="251"/>
      <c r="CY125" s="252">
        <f>CY122*CY124/1000</f>
        <v>0</v>
      </c>
      <c r="CZ125" s="251"/>
      <c r="DA125" s="251"/>
      <c r="DB125" s="251"/>
      <c r="DC125" s="252">
        <f>DC122*DC124/1000</f>
        <v>0</v>
      </c>
      <c r="DD125" s="251"/>
      <c r="DE125" s="251"/>
      <c r="DF125" s="251"/>
      <c r="DG125" s="252">
        <f>SUM(DK125,DO125,DS125,DW125,EA125,EE125,EI125,EM125,EQ125)</f>
        <v>0</v>
      </c>
      <c r="DH125" s="251"/>
      <c r="DI125" s="251"/>
      <c r="DJ125" s="251"/>
      <c r="DK125" s="252">
        <f>DK122*DK124/1000</f>
        <v>0</v>
      </c>
      <c r="DL125" s="251"/>
      <c r="DM125" s="251"/>
      <c r="DN125" s="251"/>
      <c r="DO125" s="252">
        <f>DO122*DO124/1000</f>
        <v>0</v>
      </c>
      <c r="DP125" s="251"/>
      <c r="DQ125" s="251"/>
      <c r="DR125" s="251"/>
      <c r="DS125" s="252">
        <f>DS122*DS124/1000</f>
        <v>0</v>
      </c>
      <c r="DT125" s="251"/>
      <c r="DU125" s="251"/>
      <c r="DV125" s="251"/>
      <c r="DW125" s="252">
        <f>DW122*DW124/1000</f>
        <v>0</v>
      </c>
      <c r="DX125" s="251"/>
      <c r="DY125" s="251"/>
      <c r="DZ125" s="251"/>
      <c r="EA125" s="252">
        <f>EA122*EA124/1000</f>
        <v>0</v>
      </c>
      <c r="EB125" s="251"/>
      <c r="EC125" s="251"/>
      <c r="ED125" s="251"/>
      <c r="EE125" s="252">
        <f>EE122*EE124/1000</f>
        <v>0</v>
      </c>
      <c r="EF125" s="251"/>
      <c r="EG125" s="251"/>
      <c r="EH125" s="251"/>
      <c r="EI125" s="252">
        <f>EI122*EI124/1000</f>
        <v>0</v>
      </c>
      <c r="EJ125" s="251"/>
      <c r="EK125" s="251"/>
      <c r="EL125" s="251"/>
      <c r="EM125" s="252">
        <f>EM122*EM124/1000</f>
        <v>0</v>
      </c>
      <c r="EN125" s="251"/>
      <c r="EO125" s="251"/>
      <c r="EP125" s="251"/>
      <c r="EQ125" s="252">
        <f>EQ122*EQ124/1000</f>
        <v>0</v>
      </c>
      <c r="ER125" s="251"/>
      <c r="ES125" s="251"/>
      <c r="ET125" s="251"/>
      <c r="EU125" s="251"/>
      <c r="EV125" s="251"/>
      <c r="EW125" s="251"/>
      <c r="EX125" s="251"/>
      <c r="EY125" s="251"/>
      <c r="EZ125" s="251"/>
      <c r="FA125" s="251"/>
      <c r="FB125" s="251"/>
      <c r="FC125" s="252">
        <f>FC122*FC124/1000</f>
        <v>0</v>
      </c>
      <c r="FD125" s="251"/>
      <c r="FE125" s="251"/>
      <c r="FF125" s="251"/>
      <c r="FG125" s="252">
        <f>FG122*FG124/1000</f>
        <v>0</v>
      </c>
      <c r="FH125" s="251"/>
      <c r="FI125" s="251"/>
      <c r="FJ125" s="251"/>
      <c r="FK125" s="252">
        <f>FK122*FK124/1000</f>
        <v>0</v>
      </c>
      <c r="FL125" s="251"/>
      <c r="FM125" s="251"/>
      <c r="FN125" s="251"/>
      <c r="FO125" s="252">
        <f>FO122*FO124/1000</f>
        <v>0</v>
      </c>
      <c r="FP125" s="251"/>
      <c r="FQ125" s="251"/>
      <c r="FR125" s="251"/>
      <c r="FS125" s="252">
        <f>FS122*FS124/1000</f>
        <v>0</v>
      </c>
      <c r="FT125" s="251"/>
      <c r="FU125" s="251"/>
      <c r="FV125" s="251"/>
      <c r="FW125" s="252">
        <f>FW122*FW124/1000</f>
        <v>0</v>
      </c>
      <c r="FX125" s="251"/>
      <c r="FY125" s="251"/>
      <c r="FZ125" s="251"/>
      <c r="GA125" s="252">
        <f>GA122*GA124/1000</f>
        <v>0</v>
      </c>
      <c r="GB125" s="251"/>
      <c r="GC125" s="251"/>
      <c r="GD125" s="251"/>
      <c r="GE125" s="252">
        <f>GE122*GE124/1000</f>
        <v>0</v>
      </c>
      <c r="GF125" s="251"/>
      <c r="GG125" s="251"/>
      <c r="GH125" s="251"/>
      <c r="GI125" s="251"/>
      <c r="GJ125" s="251"/>
      <c r="GK125" s="251"/>
      <c r="GL125" s="251"/>
      <c r="GM125" s="251"/>
    </row>
    <row r="126" spans="1:195" s="110" customFormat="1" ht="12" customHeight="1">
      <c r="A126" s="143"/>
      <c r="B126" s="589"/>
      <c r="C126"/>
      <c r="D126"/>
      <c r="E126"/>
      <c r="F126" s="239" t="s">
        <v>290</v>
      </c>
      <c r="G126" s="593"/>
      <c r="H126" s="533"/>
      <c r="I126" s="531"/>
      <c r="J126" s="220" t="s">
        <v>70</v>
      </c>
      <c r="K126" s="142"/>
      <c r="L126" s="142"/>
      <c r="M126" s="142"/>
      <c r="N126" s="142" t="str">
        <f>F126 &amp; "::" &amp; L96</f>
        <v>7.3.2::</v>
      </c>
      <c r="O126" s="251"/>
      <c r="P126" s="251"/>
      <c r="Q126" s="251"/>
      <c r="R126" s="251"/>
      <c r="S126" s="251"/>
      <c r="T126" s="251"/>
      <c r="U126" s="251"/>
      <c r="V126" s="251"/>
      <c r="W126" s="251"/>
      <c r="X126" s="251"/>
      <c r="Y126" s="251"/>
      <c r="Z126" s="251"/>
      <c r="AA126" s="251"/>
      <c r="AB126" s="251"/>
      <c r="AC126" s="251"/>
      <c r="AD126" s="251"/>
      <c r="AE126" s="251"/>
      <c r="AF126" s="251"/>
      <c r="AG126" s="251"/>
      <c r="AH126" s="251"/>
      <c r="AI126" s="251"/>
      <c r="AJ126" s="251"/>
      <c r="AK126" s="251"/>
      <c r="AL126" s="251"/>
      <c r="AM126" s="251"/>
      <c r="AN126" s="251"/>
      <c r="AO126" s="251"/>
      <c r="AP126" s="251"/>
      <c r="AQ126" s="251"/>
      <c r="AR126" s="251"/>
      <c r="AS126" s="251"/>
      <c r="AT126" s="251"/>
      <c r="AU126" s="251"/>
      <c r="AV126" s="251"/>
      <c r="AW126" s="251"/>
      <c r="AX126" s="251"/>
      <c r="AY126" s="252">
        <f>AY123*AY124/1000</f>
        <v>0</v>
      </c>
      <c r="AZ126" s="251"/>
      <c r="BA126" s="251"/>
      <c r="BB126" s="251"/>
      <c r="BC126" s="252">
        <f>BC123*BC124/1000</f>
        <v>0</v>
      </c>
      <c r="BD126" s="251"/>
      <c r="BE126" s="251"/>
      <c r="BF126" s="251"/>
      <c r="BG126" s="252">
        <f>SUM(BK126,BO126,BS126,BW126)</f>
        <v>0</v>
      </c>
      <c r="BH126" s="251"/>
      <c r="BI126" s="251"/>
      <c r="BJ126" s="251"/>
      <c r="BK126" s="252">
        <f>BK123*BK124/1000</f>
        <v>0</v>
      </c>
      <c r="BL126" s="251"/>
      <c r="BM126" s="251"/>
      <c r="BN126" s="251"/>
      <c r="BO126" s="252">
        <f>BO123*BO124/1000</f>
        <v>0</v>
      </c>
      <c r="BP126" s="251"/>
      <c r="BQ126" s="251"/>
      <c r="BR126" s="251"/>
      <c r="BS126" s="252">
        <f>BS123*BS124/1000</f>
        <v>0</v>
      </c>
      <c r="BT126" s="251"/>
      <c r="BU126" s="251"/>
      <c r="BV126" s="251"/>
      <c r="BW126" s="252">
        <f>BW123*BW124/1000</f>
        <v>0</v>
      </c>
      <c r="BX126" s="251"/>
      <c r="BY126" s="251"/>
      <c r="BZ126" s="251"/>
      <c r="CA126" s="252">
        <f>SUM(CE126,CI126,CM126,CQ126,CU126,CY126)</f>
        <v>0</v>
      </c>
      <c r="CB126" s="251"/>
      <c r="CC126" s="251"/>
      <c r="CD126" s="251"/>
      <c r="CE126" s="252">
        <f>CE123*CE124/1000</f>
        <v>0</v>
      </c>
      <c r="CF126" s="251"/>
      <c r="CG126" s="251"/>
      <c r="CH126" s="251"/>
      <c r="CI126" s="252">
        <f>CI123*CI124/1000</f>
        <v>0</v>
      </c>
      <c r="CJ126" s="251"/>
      <c r="CK126" s="251"/>
      <c r="CL126" s="251"/>
      <c r="CM126" s="252">
        <f>CM123*CM124/1000</f>
        <v>0</v>
      </c>
      <c r="CN126" s="251"/>
      <c r="CO126" s="251"/>
      <c r="CP126" s="251"/>
      <c r="CQ126" s="252">
        <f>CQ123*CQ124/1000</f>
        <v>0</v>
      </c>
      <c r="CR126" s="251"/>
      <c r="CS126" s="251"/>
      <c r="CT126" s="251"/>
      <c r="CU126" s="252">
        <f>CU123*CU124/1000</f>
        <v>0</v>
      </c>
      <c r="CV126" s="251"/>
      <c r="CW126" s="251"/>
      <c r="CX126" s="251"/>
      <c r="CY126" s="252">
        <f>CY123*CY124/1000</f>
        <v>0</v>
      </c>
      <c r="CZ126" s="251"/>
      <c r="DA126" s="251"/>
      <c r="DB126" s="251"/>
      <c r="DC126" s="252">
        <f>DC123*DC124/1000</f>
        <v>0</v>
      </c>
      <c r="DD126" s="251"/>
      <c r="DE126" s="251"/>
      <c r="DF126" s="251"/>
      <c r="DG126" s="252">
        <f>SUM(DK126,DO126,DS126,DW126,EA126,EE126,EI126,EM126,EQ126)</f>
        <v>0</v>
      </c>
      <c r="DH126" s="251"/>
      <c r="DI126" s="251"/>
      <c r="DJ126" s="251"/>
      <c r="DK126" s="252">
        <f>DK123*DK124/1000</f>
        <v>0</v>
      </c>
      <c r="DL126" s="251"/>
      <c r="DM126" s="251"/>
      <c r="DN126" s="251"/>
      <c r="DO126" s="252">
        <f>DO123*DO124/1000</f>
        <v>0</v>
      </c>
      <c r="DP126" s="251"/>
      <c r="DQ126" s="251"/>
      <c r="DR126" s="251"/>
      <c r="DS126" s="252">
        <f>DS123*DS124/1000</f>
        <v>0</v>
      </c>
      <c r="DT126" s="251"/>
      <c r="DU126" s="251"/>
      <c r="DV126" s="251"/>
      <c r="DW126" s="252">
        <f>DW123*DW124/1000</f>
        <v>0</v>
      </c>
      <c r="DX126" s="251"/>
      <c r="DY126" s="251"/>
      <c r="DZ126" s="251"/>
      <c r="EA126" s="252">
        <f>EA123*EA124/1000</f>
        <v>0</v>
      </c>
      <c r="EB126" s="251"/>
      <c r="EC126" s="251"/>
      <c r="ED126" s="251"/>
      <c r="EE126" s="252">
        <f>EE123*EE124/1000</f>
        <v>0</v>
      </c>
      <c r="EF126" s="251"/>
      <c r="EG126" s="251"/>
      <c r="EH126" s="251"/>
      <c r="EI126" s="252">
        <f>EI123*EI124/1000</f>
        <v>0</v>
      </c>
      <c r="EJ126" s="251"/>
      <c r="EK126" s="251"/>
      <c r="EL126" s="251"/>
      <c r="EM126" s="252">
        <f>EM123*EM124/1000</f>
        <v>0</v>
      </c>
      <c r="EN126" s="251"/>
      <c r="EO126" s="251"/>
      <c r="EP126" s="251"/>
      <c r="EQ126" s="252">
        <f>EQ123*EQ124/1000</f>
        <v>0</v>
      </c>
      <c r="ER126" s="251"/>
      <c r="ES126" s="251"/>
      <c r="ET126" s="251"/>
      <c r="EU126" s="251"/>
      <c r="EV126" s="251"/>
      <c r="EW126" s="251"/>
      <c r="EX126" s="251"/>
      <c r="EY126" s="251"/>
      <c r="EZ126" s="251"/>
      <c r="FA126" s="251"/>
      <c r="FB126" s="251"/>
      <c r="FC126" s="252">
        <f>FC123*FC124/1000</f>
        <v>0</v>
      </c>
      <c r="FD126" s="251"/>
      <c r="FE126" s="251"/>
      <c r="FF126" s="251"/>
      <c r="FG126" s="252">
        <f>FG123*FG124/1000</f>
        <v>0</v>
      </c>
      <c r="FH126" s="251"/>
      <c r="FI126" s="251"/>
      <c r="FJ126" s="251"/>
      <c r="FK126" s="252">
        <f>FK123*FK124/1000</f>
        <v>0</v>
      </c>
      <c r="FL126" s="251"/>
      <c r="FM126" s="251"/>
      <c r="FN126" s="251"/>
      <c r="FO126" s="252">
        <f>FO123*FO124/1000</f>
        <v>0</v>
      </c>
      <c r="FP126" s="251"/>
      <c r="FQ126" s="251"/>
      <c r="FR126" s="251"/>
      <c r="FS126" s="252">
        <f>FS123*FS124/1000</f>
        <v>0</v>
      </c>
      <c r="FT126" s="251"/>
      <c r="FU126" s="251"/>
      <c r="FV126" s="251"/>
      <c r="FW126" s="252">
        <f>FW123*FW124/1000</f>
        <v>0</v>
      </c>
      <c r="FX126" s="251"/>
      <c r="FY126" s="251"/>
      <c r="FZ126" s="251"/>
      <c r="GA126" s="252">
        <f>GA123*GA124/1000</f>
        <v>0</v>
      </c>
      <c r="GB126" s="251"/>
      <c r="GC126" s="251"/>
      <c r="GD126" s="251"/>
      <c r="GE126" s="252">
        <f>GE123*GE124/1000</f>
        <v>0</v>
      </c>
      <c r="GF126" s="251"/>
      <c r="GG126" s="251"/>
      <c r="GH126" s="251"/>
      <c r="GI126" s="251"/>
      <c r="GJ126" s="251"/>
      <c r="GK126" s="251"/>
      <c r="GL126" s="251"/>
      <c r="GM126" s="251"/>
    </row>
    <row r="127" spans="1:195" s="110" customFormat="1" ht="12" customHeight="1">
      <c r="A127" s="143"/>
      <c r="B127" s="589"/>
      <c r="C127"/>
      <c r="D127"/>
      <c r="E127"/>
      <c r="F127" s="239" t="s">
        <v>280</v>
      </c>
      <c r="G127" s="587" t="s">
        <v>176</v>
      </c>
      <c r="H127" s="530" t="s">
        <v>441</v>
      </c>
      <c r="I127" s="533"/>
      <c r="J127" s="220" t="s">
        <v>69</v>
      </c>
      <c r="K127" s="142"/>
      <c r="L127" s="142"/>
      <c r="M127" s="142"/>
      <c r="N127" s="142" t="str">
        <f>F127 &amp; "::" &amp; L96</f>
        <v>8.1::</v>
      </c>
      <c r="O127" s="251"/>
      <c r="P127" s="251"/>
      <c r="Q127" s="251"/>
      <c r="R127" s="251"/>
      <c r="S127" s="251"/>
      <c r="T127" s="251"/>
      <c r="U127" s="251"/>
      <c r="V127" s="251"/>
      <c r="W127" s="251"/>
      <c r="X127" s="251"/>
      <c r="Y127" s="251"/>
      <c r="Z127" s="251"/>
      <c r="AA127" s="251"/>
      <c r="AB127" s="251"/>
      <c r="AC127" s="251"/>
      <c r="AD127" s="251"/>
      <c r="AE127" s="251"/>
      <c r="AF127" s="251"/>
      <c r="AG127" s="251"/>
      <c r="AH127" s="251"/>
      <c r="AI127" s="251"/>
      <c r="AJ127" s="251"/>
      <c r="AK127" s="251"/>
      <c r="AL127" s="251"/>
      <c r="AM127" s="251"/>
      <c r="AN127" s="251"/>
      <c r="AO127" s="251"/>
      <c r="AP127" s="251"/>
      <c r="AQ127" s="251"/>
      <c r="AR127" s="251"/>
      <c r="AS127" s="251"/>
      <c r="AT127" s="251"/>
      <c r="AU127" s="251"/>
      <c r="AV127" s="251"/>
      <c r="AW127" s="251"/>
      <c r="AX127" s="251"/>
      <c r="AY127" s="251"/>
      <c r="AZ127" s="251"/>
      <c r="BA127" s="251"/>
      <c r="BB127" s="251"/>
      <c r="BC127" s="251"/>
      <c r="BD127" s="251"/>
      <c r="BE127" s="251"/>
      <c r="BF127" s="251"/>
      <c r="BG127" s="251"/>
      <c r="BH127" s="251"/>
      <c r="BI127" s="251"/>
      <c r="BJ127" s="251"/>
      <c r="BK127" s="251"/>
      <c r="BL127" s="251"/>
      <c r="BM127" s="251"/>
      <c r="BN127" s="251"/>
      <c r="BO127" s="251"/>
      <c r="BP127" s="251"/>
      <c r="BQ127" s="251"/>
      <c r="BR127" s="251"/>
      <c r="BS127" s="251"/>
      <c r="BT127" s="251"/>
      <c r="BU127" s="251"/>
      <c r="BV127" s="251"/>
      <c r="BW127" s="251"/>
      <c r="BX127" s="251"/>
      <c r="BY127" s="251"/>
      <c r="BZ127" s="251"/>
      <c r="CA127" s="251"/>
      <c r="CB127" s="251"/>
      <c r="CC127" s="251"/>
      <c r="CD127" s="251"/>
      <c r="CE127" s="251"/>
      <c r="CF127" s="251"/>
      <c r="CG127" s="251"/>
      <c r="CH127" s="251"/>
      <c r="CI127" s="251"/>
      <c r="CJ127" s="251"/>
      <c r="CK127" s="251"/>
      <c r="CL127" s="251"/>
      <c r="CM127" s="251"/>
      <c r="CN127" s="251"/>
      <c r="CO127" s="251"/>
      <c r="CP127" s="251"/>
      <c r="CQ127" s="251"/>
      <c r="CR127" s="251"/>
      <c r="CS127" s="251"/>
      <c r="CT127" s="251"/>
      <c r="CU127" s="251"/>
      <c r="CV127" s="251"/>
      <c r="CW127" s="251"/>
      <c r="CX127" s="251"/>
      <c r="CY127" s="251"/>
      <c r="CZ127" s="251"/>
      <c r="DA127" s="251"/>
      <c r="DB127" s="251"/>
      <c r="DC127" s="251"/>
      <c r="DD127" s="251"/>
      <c r="DE127" s="251"/>
      <c r="DF127" s="251"/>
      <c r="DG127" s="251"/>
      <c r="DH127" s="251"/>
      <c r="DI127" s="251"/>
      <c r="DJ127" s="251"/>
      <c r="DK127" s="251"/>
      <c r="DL127" s="251"/>
      <c r="DM127" s="251"/>
      <c r="DN127" s="251"/>
      <c r="DO127" s="251"/>
      <c r="DP127" s="251"/>
      <c r="DQ127" s="251"/>
      <c r="DR127" s="251"/>
      <c r="DS127" s="251"/>
      <c r="DT127" s="251"/>
      <c r="DU127" s="251"/>
      <c r="DV127" s="251"/>
      <c r="DW127" s="251"/>
      <c r="DX127" s="251"/>
      <c r="DY127" s="251"/>
      <c r="DZ127" s="251"/>
      <c r="EA127" s="251"/>
      <c r="EB127" s="251"/>
      <c r="EC127" s="251"/>
      <c r="ED127" s="251"/>
      <c r="EE127" s="251"/>
      <c r="EF127" s="251"/>
      <c r="EG127" s="251"/>
      <c r="EH127" s="251"/>
      <c r="EI127" s="251"/>
      <c r="EJ127" s="251"/>
      <c r="EK127" s="251"/>
      <c r="EL127" s="251"/>
      <c r="EM127" s="251"/>
      <c r="EN127" s="251"/>
      <c r="EO127" s="251"/>
      <c r="EP127" s="251"/>
      <c r="EQ127" s="251"/>
      <c r="ER127" s="251"/>
      <c r="ES127" s="251"/>
      <c r="ET127" s="251"/>
      <c r="EU127" s="252">
        <f>EU130*EU129</f>
        <v>0</v>
      </c>
      <c r="EV127" s="251"/>
      <c r="EW127" s="251"/>
      <c r="EX127" s="251"/>
      <c r="EY127" s="252">
        <f>EY130*EY129</f>
        <v>0</v>
      </c>
      <c r="EZ127" s="251"/>
      <c r="FA127" s="251"/>
      <c r="FB127" s="251"/>
      <c r="FC127" s="251"/>
      <c r="FD127" s="251"/>
      <c r="FE127" s="251"/>
      <c r="FF127" s="251"/>
      <c r="FG127" s="251"/>
      <c r="FH127" s="251"/>
      <c r="FI127" s="251"/>
      <c r="FJ127" s="251"/>
      <c r="FK127" s="251"/>
      <c r="FL127" s="251"/>
      <c r="FM127" s="251"/>
      <c r="FN127" s="251"/>
      <c r="FO127" s="251"/>
      <c r="FP127" s="251"/>
      <c r="FQ127" s="251"/>
      <c r="FR127" s="251"/>
      <c r="FS127" s="251"/>
      <c r="FT127" s="251"/>
      <c r="FU127" s="251"/>
      <c r="FV127" s="251"/>
      <c r="FW127" s="251"/>
      <c r="FX127" s="251"/>
      <c r="FY127" s="251"/>
      <c r="FZ127" s="251"/>
      <c r="GA127" s="251"/>
      <c r="GB127" s="251"/>
      <c r="GC127" s="251"/>
      <c r="GD127" s="251"/>
      <c r="GE127" s="251"/>
      <c r="GF127" s="251"/>
      <c r="GG127" s="251"/>
      <c r="GH127" s="251"/>
      <c r="GI127" s="251"/>
      <c r="GJ127" s="251"/>
      <c r="GK127" s="251"/>
      <c r="GL127" s="251"/>
      <c r="GM127" s="251"/>
    </row>
    <row r="128" spans="1:195" s="110" customFormat="1" ht="12" customHeight="1">
      <c r="A128" s="143"/>
      <c r="B128" s="589"/>
      <c r="C128"/>
      <c r="D128"/>
      <c r="E128"/>
      <c r="F128" s="239" t="s">
        <v>420</v>
      </c>
      <c r="G128" s="587"/>
      <c r="H128" s="533"/>
      <c r="I128" s="533"/>
      <c r="J128" s="220" t="s">
        <v>70</v>
      </c>
      <c r="K128" s="142"/>
      <c r="L128" s="142"/>
      <c r="M128" s="142"/>
      <c r="N128" s="142" t="str">
        <f>F128 &amp; "::" &amp; L96</f>
        <v>8.2::</v>
      </c>
      <c r="O128" s="251"/>
      <c r="P128" s="251"/>
      <c r="Q128" s="251"/>
      <c r="R128" s="251"/>
      <c r="S128" s="251"/>
      <c r="T128" s="251"/>
      <c r="U128" s="251"/>
      <c r="V128" s="251"/>
      <c r="W128" s="251"/>
      <c r="X128" s="251"/>
      <c r="Y128" s="251"/>
      <c r="Z128" s="251"/>
      <c r="AA128" s="251"/>
      <c r="AB128" s="251"/>
      <c r="AC128" s="251"/>
      <c r="AD128" s="251"/>
      <c r="AE128" s="251"/>
      <c r="AF128" s="251"/>
      <c r="AG128" s="251"/>
      <c r="AH128" s="251"/>
      <c r="AI128" s="251"/>
      <c r="AJ128" s="251"/>
      <c r="AK128" s="251"/>
      <c r="AL128" s="251"/>
      <c r="AM128" s="251"/>
      <c r="AN128" s="251"/>
      <c r="AO128" s="251"/>
      <c r="AP128" s="251"/>
      <c r="AQ128" s="251"/>
      <c r="AR128" s="251"/>
      <c r="AS128" s="251"/>
      <c r="AT128" s="251"/>
      <c r="AU128" s="251"/>
      <c r="AV128" s="251"/>
      <c r="AW128" s="251"/>
      <c r="AX128" s="251"/>
      <c r="AY128" s="251"/>
      <c r="AZ128" s="251"/>
      <c r="BA128" s="251"/>
      <c r="BB128" s="251"/>
      <c r="BC128" s="251"/>
      <c r="BD128" s="251"/>
      <c r="BE128" s="251"/>
      <c r="BF128" s="251"/>
      <c r="BG128" s="251"/>
      <c r="BH128" s="251"/>
      <c r="BI128" s="251"/>
      <c r="BJ128" s="251"/>
      <c r="BK128" s="251"/>
      <c r="BL128" s="251"/>
      <c r="BM128" s="251"/>
      <c r="BN128" s="251"/>
      <c r="BO128" s="251"/>
      <c r="BP128" s="251"/>
      <c r="BQ128" s="251"/>
      <c r="BR128" s="251"/>
      <c r="BS128" s="251"/>
      <c r="BT128" s="251"/>
      <c r="BU128" s="251"/>
      <c r="BV128" s="251"/>
      <c r="BW128" s="251"/>
      <c r="BX128" s="251"/>
      <c r="BY128" s="251"/>
      <c r="BZ128" s="251"/>
      <c r="CA128" s="251"/>
      <c r="CB128" s="251"/>
      <c r="CC128" s="251"/>
      <c r="CD128" s="251"/>
      <c r="CE128" s="251"/>
      <c r="CF128" s="251"/>
      <c r="CG128" s="251"/>
      <c r="CH128" s="251"/>
      <c r="CI128" s="251"/>
      <c r="CJ128" s="251"/>
      <c r="CK128" s="251"/>
      <c r="CL128" s="251"/>
      <c r="CM128" s="251"/>
      <c r="CN128" s="251"/>
      <c r="CO128" s="251"/>
      <c r="CP128" s="251"/>
      <c r="CQ128" s="251"/>
      <c r="CR128" s="251"/>
      <c r="CS128" s="251"/>
      <c r="CT128" s="251"/>
      <c r="CU128" s="251"/>
      <c r="CV128" s="251"/>
      <c r="CW128" s="251"/>
      <c r="CX128" s="251"/>
      <c r="CY128" s="251"/>
      <c r="CZ128" s="251"/>
      <c r="DA128" s="251"/>
      <c r="DB128" s="251"/>
      <c r="DC128" s="251"/>
      <c r="DD128" s="251"/>
      <c r="DE128" s="251"/>
      <c r="DF128" s="251"/>
      <c r="DG128" s="251"/>
      <c r="DH128" s="251"/>
      <c r="DI128" s="251"/>
      <c r="DJ128" s="251"/>
      <c r="DK128" s="251"/>
      <c r="DL128" s="251"/>
      <c r="DM128" s="251"/>
      <c r="DN128" s="251"/>
      <c r="DO128" s="251"/>
      <c r="DP128" s="251"/>
      <c r="DQ128" s="251"/>
      <c r="DR128" s="251"/>
      <c r="DS128" s="251"/>
      <c r="DT128" s="251"/>
      <c r="DU128" s="251"/>
      <c r="DV128" s="251"/>
      <c r="DW128" s="251"/>
      <c r="DX128" s="251"/>
      <c r="DY128" s="251"/>
      <c r="DZ128" s="251"/>
      <c r="EA128" s="251"/>
      <c r="EB128" s="251"/>
      <c r="EC128" s="251"/>
      <c r="ED128" s="251"/>
      <c r="EE128" s="251"/>
      <c r="EF128" s="251"/>
      <c r="EG128" s="251"/>
      <c r="EH128" s="251"/>
      <c r="EI128" s="251"/>
      <c r="EJ128" s="251"/>
      <c r="EK128" s="251"/>
      <c r="EL128" s="251"/>
      <c r="EM128" s="251"/>
      <c r="EN128" s="251"/>
      <c r="EO128" s="251"/>
      <c r="EP128" s="251"/>
      <c r="EQ128" s="251"/>
      <c r="ER128" s="251"/>
      <c r="ES128" s="251"/>
      <c r="ET128" s="251"/>
      <c r="EU128" s="252">
        <f>EU131*EU129</f>
        <v>0</v>
      </c>
      <c r="EV128" s="251"/>
      <c r="EW128" s="251"/>
      <c r="EX128" s="251"/>
      <c r="EY128" s="252">
        <f>EY131*EY129</f>
        <v>0</v>
      </c>
      <c r="EZ128" s="251"/>
      <c r="FA128" s="251"/>
      <c r="FB128" s="251"/>
      <c r="FC128" s="251"/>
      <c r="FD128" s="251"/>
      <c r="FE128" s="251"/>
      <c r="FF128" s="251"/>
      <c r="FG128" s="251"/>
      <c r="FH128" s="251"/>
      <c r="FI128" s="251"/>
      <c r="FJ128" s="251"/>
      <c r="FK128" s="251"/>
      <c r="FL128" s="251"/>
      <c r="FM128" s="251"/>
      <c r="FN128" s="251"/>
      <c r="FO128" s="251"/>
      <c r="FP128" s="251"/>
      <c r="FQ128" s="251"/>
      <c r="FR128" s="251"/>
      <c r="FS128" s="251"/>
      <c r="FT128" s="251"/>
      <c r="FU128" s="251"/>
      <c r="FV128" s="251"/>
      <c r="FW128" s="251"/>
      <c r="FX128" s="251"/>
      <c r="FY128" s="251"/>
      <c r="FZ128" s="251"/>
      <c r="GA128" s="251"/>
      <c r="GB128" s="251"/>
      <c r="GC128" s="251"/>
      <c r="GD128" s="251"/>
      <c r="GE128" s="251"/>
      <c r="GF128" s="251"/>
      <c r="GG128" s="251"/>
      <c r="GH128" s="251"/>
      <c r="GI128" s="251"/>
      <c r="GJ128" s="251"/>
      <c r="GK128" s="251"/>
      <c r="GL128" s="251"/>
      <c r="GM128" s="251"/>
    </row>
    <row r="129" spans="1:195" s="110" customFormat="1" ht="12" customHeight="1">
      <c r="A129" s="143"/>
      <c r="B129" s="589"/>
      <c r="C129"/>
      <c r="D129"/>
      <c r="E129"/>
      <c r="F129" s="239" t="s">
        <v>281</v>
      </c>
      <c r="G129" s="587"/>
      <c r="H129" s="532" t="s">
        <v>475</v>
      </c>
      <c r="I129" s="533"/>
      <c r="J129" s="533"/>
      <c r="K129" s="142"/>
      <c r="L129" s="142"/>
      <c r="M129" s="142"/>
      <c r="N129" s="142" t="str">
        <f>F129 &amp; "::" &amp; L96</f>
        <v>9::</v>
      </c>
      <c r="O129" s="251"/>
      <c r="P129" s="251"/>
      <c r="Q129" s="251"/>
      <c r="R129" s="251"/>
      <c r="S129" s="251"/>
      <c r="T129" s="251"/>
      <c r="U129" s="251"/>
      <c r="V129" s="251"/>
      <c r="W129" s="251"/>
      <c r="X129" s="251"/>
      <c r="Y129" s="251"/>
      <c r="Z129" s="251"/>
      <c r="AA129" s="251"/>
      <c r="AB129" s="251"/>
      <c r="AC129" s="251"/>
      <c r="AD129" s="251"/>
      <c r="AE129" s="251"/>
      <c r="AF129" s="251"/>
      <c r="AG129" s="251"/>
      <c r="AH129" s="251"/>
      <c r="AI129" s="251"/>
      <c r="AJ129" s="251"/>
      <c r="AK129" s="251"/>
      <c r="AL129" s="251"/>
      <c r="AM129" s="251"/>
      <c r="AN129" s="251"/>
      <c r="AO129" s="251"/>
      <c r="AP129" s="251"/>
      <c r="AQ129" s="251"/>
      <c r="AR129" s="251"/>
      <c r="AS129" s="251"/>
      <c r="AT129" s="251"/>
      <c r="AU129" s="251"/>
      <c r="AV129" s="251"/>
      <c r="AW129" s="251"/>
      <c r="AX129" s="251"/>
      <c r="AY129" s="251"/>
      <c r="AZ129" s="251"/>
      <c r="BA129" s="251"/>
      <c r="BB129" s="251"/>
      <c r="BC129" s="251"/>
      <c r="BD129" s="251"/>
      <c r="BE129" s="251"/>
      <c r="BF129" s="251"/>
      <c r="BG129" s="251"/>
      <c r="BH129" s="251"/>
      <c r="BI129" s="251"/>
      <c r="BJ129" s="251"/>
      <c r="BK129" s="251"/>
      <c r="BL129" s="251"/>
      <c r="BM129" s="251"/>
      <c r="BN129" s="251"/>
      <c r="BO129" s="251"/>
      <c r="BP129" s="251"/>
      <c r="BQ129" s="251"/>
      <c r="BR129" s="251"/>
      <c r="BS129" s="251"/>
      <c r="BT129" s="251"/>
      <c r="BU129" s="251"/>
      <c r="BV129" s="251"/>
      <c r="BW129" s="251"/>
      <c r="BX129" s="251"/>
      <c r="BY129" s="251"/>
      <c r="BZ129" s="251"/>
      <c r="CA129" s="251"/>
      <c r="CB129" s="251"/>
      <c r="CC129" s="251"/>
      <c r="CD129" s="251"/>
      <c r="CE129" s="251"/>
      <c r="CF129" s="251"/>
      <c r="CG129" s="251"/>
      <c r="CH129" s="251"/>
      <c r="CI129" s="251"/>
      <c r="CJ129" s="251"/>
      <c r="CK129" s="251"/>
      <c r="CL129" s="251"/>
      <c r="CM129" s="251"/>
      <c r="CN129" s="251"/>
      <c r="CO129" s="251"/>
      <c r="CP129" s="251"/>
      <c r="CQ129" s="251"/>
      <c r="CR129" s="251"/>
      <c r="CS129" s="251"/>
      <c r="CT129" s="251"/>
      <c r="CU129" s="251"/>
      <c r="CV129" s="251"/>
      <c r="CW129" s="251"/>
      <c r="CX129" s="251"/>
      <c r="CY129" s="251"/>
      <c r="CZ129" s="251"/>
      <c r="DA129" s="251"/>
      <c r="DB129" s="251"/>
      <c r="DC129" s="251"/>
      <c r="DD129" s="251"/>
      <c r="DE129" s="251"/>
      <c r="DF129" s="251"/>
      <c r="DG129" s="251"/>
      <c r="DH129" s="251"/>
      <c r="DI129" s="251"/>
      <c r="DJ129" s="251"/>
      <c r="DK129" s="251"/>
      <c r="DL129" s="251"/>
      <c r="DM129" s="251"/>
      <c r="DN129" s="251"/>
      <c r="DO129" s="251"/>
      <c r="DP129" s="251"/>
      <c r="DQ129" s="251"/>
      <c r="DR129" s="251"/>
      <c r="DS129" s="251"/>
      <c r="DT129" s="251"/>
      <c r="DU129" s="251"/>
      <c r="DV129" s="251"/>
      <c r="DW129" s="251"/>
      <c r="DX129" s="251"/>
      <c r="DY129" s="251"/>
      <c r="DZ129" s="251"/>
      <c r="EA129" s="251"/>
      <c r="EB129" s="251"/>
      <c r="EC129" s="251"/>
      <c r="ED129" s="251"/>
      <c r="EE129" s="251"/>
      <c r="EF129" s="251"/>
      <c r="EG129" s="251"/>
      <c r="EH129" s="251"/>
      <c r="EI129" s="251"/>
      <c r="EJ129" s="251"/>
      <c r="EK129" s="251"/>
      <c r="EL129" s="251"/>
      <c r="EM129" s="251"/>
      <c r="EN129" s="251"/>
      <c r="EO129" s="251"/>
      <c r="EP129" s="251"/>
      <c r="EQ129" s="251"/>
      <c r="ER129" s="251"/>
      <c r="ES129" s="251"/>
      <c r="ET129" s="251"/>
      <c r="EU129" s="250"/>
      <c r="EV129" s="251"/>
      <c r="EW129" s="251"/>
      <c r="EX129" s="251"/>
      <c r="EY129" s="250"/>
      <c r="EZ129" s="251"/>
      <c r="FA129" s="251"/>
      <c r="FB129" s="251"/>
      <c r="FC129" s="251"/>
      <c r="FD129" s="251"/>
      <c r="FE129" s="251"/>
      <c r="FF129" s="251"/>
      <c r="FG129" s="251"/>
      <c r="FH129" s="251"/>
      <c r="FI129" s="251"/>
      <c r="FJ129" s="251"/>
      <c r="FK129" s="251"/>
      <c r="FL129" s="251"/>
      <c r="FM129" s="251"/>
      <c r="FN129" s="251"/>
      <c r="FO129" s="251"/>
      <c r="FP129" s="251"/>
      <c r="FQ129" s="251"/>
      <c r="FR129" s="251"/>
      <c r="FS129" s="251"/>
      <c r="FT129" s="251"/>
      <c r="FU129" s="251"/>
      <c r="FV129" s="251"/>
      <c r="FW129" s="251"/>
      <c r="FX129" s="251"/>
      <c r="FY129" s="251"/>
      <c r="FZ129" s="251"/>
      <c r="GA129" s="251"/>
      <c r="GB129" s="251"/>
      <c r="GC129" s="251"/>
      <c r="GD129" s="251"/>
      <c r="GE129" s="251"/>
      <c r="GF129" s="251"/>
      <c r="GG129" s="251"/>
      <c r="GH129" s="251"/>
      <c r="GI129" s="251"/>
      <c r="GJ129" s="251"/>
      <c r="GK129" s="251"/>
      <c r="GL129" s="251"/>
      <c r="GM129" s="251"/>
    </row>
    <row r="130" spans="1:195" s="110" customFormat="1" ht="12" customHeight="1">
      <c r="A130" s="143"/>
      <c r="B130" s="589"/>
      <c r="C130"/>
      <c r="D130"/>
      <c r="E130"/>
      <c r="F130" s="239" t="s">
        <v>294</v>
      </c>
      <c r="G130" s="587"/>
      <c r="H130" s="534" t="s">
        <v>442</v>
      </c>
      <c r="I130" s="533"/>
      <c r="J130" s="220" t="s">
        <v>69</v>
      </c>
      <c r="K130" s="142"/>
      <c r="L130" s="142"/>
      <c r="M130" s="142"/>
      <c r="N130" s="142" t="str">
        <f>F130 &amp; "::" &amp; L96</f>
        <v>10.1::</v>
      </c>
      <c r="O130" s="251"/>
      <c r="P130" s="251"/>
      <c r="Q130" s="251"/>
      <c r="R130" s="251"/>
      <c r="S130" s="251"/>
      <c r="T130" s="251"/>
      <c r="U130" s="251"/>
      <c r="V130" s="251"/>
      <c r="W130" s="251"/>
      <c r="X130" s="251"/>
      <c r="Y130" s="251"/>
      <c r="Z130" s="251"/>
      <c r="AA130" s="251"/>
      <c r="AB130" s="251"/>
      <c r="AC130" s="251"/>
      <c r="AD130" s="251"/>
      <c r="AE130" s="251"/>
      <c r="AF130" s="251"/>
      <c r="AG130" s="251"/>
      <c r="AH130" s="251"/>
      <c r="AI130" s="251"/>
      <c r="AJ130" s="251"/>
      <c r="AK130" s="251"/>
      <c r="AL130" s="251"/>
      <c r="AM130" s="251"/>
      <c r="AN130" s="251"/>
      <c r="AO130" s="251"/>
      <c r="AP130" s="251"/>
      <c r="AQ130" s="251"/>
      <c r="AR130" s="251"/>
      <c r="AS130" s="251"/>
      <c r="AT130" s="251"/>
      <c r="AU130" s="251"/>
      <c r="AV130" s="251"/>
      <c r="AW130" s="251"/>
      <c r="AX130" s="251"/>
      <c r="AY130" s="251"/>
      <c r="AZ130" s="251"/>
      <c r="BA130" s="251"/>
      <c r="BB130" s="251"/>
      <c r="BC130" s="251"/>
      <c r="BD130" s="251"/>
      <c r="BE130" s="251"/>
      <c r="BF130" s="251"/>
      <c r="BG130" s="251"/>
      <c r="BH130" s="251"/>
      <c r="BI130" s="251"/>
      <c r="BJ130" s="251"/>
      <c r="BK130" s="251"/>
      <c r="BL130" s="251"/>
      <c r="BM130" s="251"/>
      <c r="BN130" s="251"/>
      <c r="BO130" s="251"/>
      <c r="BP130" s="251"/>
      <c r="BQ130" s="251"/>
      <c r="BR130" s="251"/>
      <c r="BS130" s="251"/>
      <c r="BT130" s="251"/>
      <c r="BU130" s="251"/>
      <c r="BV130" s="251"/>
      <c r="BW130" s="251"/>
      <c r="BX130" s="251"/>
      <c r="BY130" s="251"/>
      <c r="BZ130" s="251"/>
      <c r="CA130" s="251"/>
      <c r="CB130" s="251"/>
      <c r="CC130" s="251"/>
      <c r="CD130" s="251"/>
      <c r="CE130" s="251"/>
      <c r="CF130" s="251"/>
      <c r="CG130" s="251"/>
      <c r="CH130" s="251"/>
      <c r="CI130" s="251"/>
      <c r="CJ130" s="251"/>
      <c r="CK130" s="251"/>
      <c r="CL130" s="251"/>
      <c r="CM130" s="251"/>
      <c r="CN130" s="251"/>
      <c r="CO130" s="251"/>
      <c r="CP130" s="251"/>
      <c r="CQ130" s="251"/>
      <c r="CR130" s="251"/>
      <c r="CS130" s="251"/>
      <c r="CT130" s="251"/>
      <c r="CU130" s="251"/>
      <c r="CV130" s="251"/>
      <c r="CW130" s="251"/>
      <c r="CX130" s="251"/>
      <c r="CY130" s="251"/>
      <c r="CZ130" s="251"/>
      <c r="DA130" s="251"/>
      <c r="DB130" s="251"/>
      <c r="DC130" s="251"/>
      <c r="DD130" s="251"/>
      <c r="DE130" s="251"/>
      <c r="DF130" s="251"/>
      <c r="DG130" s="251"/>
      <c r="DH130" s="251"/>
      <c r="DI130" s="251"/>
      <c r="DJ130" s="251"/>
      <c r="DK130" s="251"/>
      <c r="DL130" s="251"/>
      <c r="DM130" s="251"/>
      <c r="DN130" s="251"/>
      <c r="DO130" s="251"/>
      <c r="DP130" s="251"/>
      <c r="DQ130" s="251"/>
      <c r="DR130" s="251"/>
      <c r="DS130" s="251"/>
      <c r="DT130" s="251"/>
      <c r="DU130" s="251"/>
      <c r="DV130" s="251"/>
      <c r="DW130" s="251"/>
      <c r="DX130" s="251"/>
      <c r="DY130" s="251"/>
      <c r="DZ130" s="251"/>
      <c r="EA130" s="251"/>
      <c r="EB130" s="251"/>
      <c r="EC130" s="251"/>
      <c r="ED130" s="251"/>
      <c r="EE130" s="251"/>
      <c r="EF130" s="251"/>
      <c r="EG130" s="251"/>
      <c r="EH130" s="251"/>
      <c r="EI130" s="251"/>
      <c r="EJ130" s="251"/>
      <c r="EK130" s="251"/>
      <c r="EL130" s="251"/>
      <c r="EM130" s="251"/>
      <c r="EN130" s="251"/>
      <c r="EO130" s="251"/>
      <c r="EP130" s="251"/>
      <c r="EQ130" s="251"/>
      <c r="ER130" s="251"/>
      <c r="ES130" s="251"/>
      <c r="ET130" s="251"/>
      <c r="EU130" s="250"/>
      <c r="EV130" s="251"/>
      <c r="EW130" s="251"/>
      <c r="EX130" s="251"/>
      <c r="EY130" s="250"/>
      <c r="EZ130" s="251"/>
      <c r="FA130" s="251"/>
      <c r="FB130" s="251"/>
      <c r="FC130" s="251"/>
      <c r="FD130" s="251"/>
      <c r="FE130" s="251"/>
      <c r="FF130" s="251"/>
      <c r="FG130" s="251"/>
      <c r="FH130" s="251"/>
      <c r="FI130" s="251"/>
      <c r="FJ130" s="251"/>
      <c r="FK130" s="251"/>
      <c r="FL130" s="251"/>
      <c r="FM130" s="251"/>
      <c r="FN130" s="251"/>
      <c r="FO130" s="251"/>
      <c r="FP130" s="251"/>
      <c r="FQ130" s="251"/>
      <c r="FR130" s="251"/>
      <c r="FS130" s="251"/>
      <c r="FT130" s="251"/>
      <c r="FU130" s="251"/>
      <c r="FV130" s="251"/>
      <c r="FW130" s="251"/>
      <c r="FX130" s="251"/>
      <c r="FY130" s="251"/>
      <c r="FZ130" s="251"/>
      <c r="GA130" s="251"/>
      <c r="GB130" s="251"/>
      <c r="GC130" s="251"/>
      <c r="GD130" s="251"/>
      <c r="GE130" s="251"/>
      <c r="GF130" s="251"/>
      <c r="GG130" s="251"/>
      <c r="GH130" s="251"/>
      <c r="GI130" s="251"/>
      <c r="GJ130" s="251"/>
      <c r="GK130" s="251"/>
      <c r="GL130" s="251"/>
      <c r="GM130" s="251"/>
    </row>
    <row r="131" spans="1:195" s="110" customFormat="1" ht="12" customHeight="1">
      <c r="A131" s="143"/>
      <c r="B131" s="589"/>
      <c r="C131"/>
      <c r="D131"/>
      <c r="E131"/>
      <c r="F131" s="239" t="s">
        <v>295</v>
      </c>
      <c r="G131" s="587"/>
      <c r="H131" s="533"/>
      <c r="I131" s="533"/>
      <c r="J131" s="220" t="s">
        <v>70</v>
      </c>
      <c r="K131" s="142"/>
      <c r="L131" s="142"/>
      <c r="M131" s="142"/>
      <c r="N131" s="142" t="str">
        <f>F131 &amp; "::" &amp; L96</f>
        <v>10.2::</v>
      </c>
      <c r="O131" s="251"/>
      <c r="P131" s="251"/>
      <c r="Q131" s="251"/>
      <c r="R131" s="251"/>
      <c r="S131" s="251"/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1"/>
      <c r="AD131" s="251"/>
      <c r="AE131" s="251"/>
      <c r="AF131" s="251"/>
      <c r="AG131" s="251"/>
      <c r="AH131" s="251"/>
      <c r="AI131" s="251"/>
      <c r="AJ131" s="251"/>
      <c r="AK131" s="251"/>
      <c r="AL131" s="251"/>
      <c r="AM131" s="251"/>
      <c r="AN131" s="251"/>
      <c r="AO131" s="251"/>
      <c r="AP131" s="251"/>
      <c r="AQ131" s="251"/>
      <c r="AR131" s="251"/>
      <c r="AS131" s="251"/>
      <c r="AT131" s="251"/>
      <c r="AU131" s="251"/>
      <c r="AV131" s="251"/>
      <c r="AW131" s="251"/>
      <c r="AX131" s="251"/>
      <c r="AY131" s="251"/>
      <c r="AZ131" s="251"/>
      <c r="BA131" s="251"/>
      <c r="BB131" s="251"/>
      <c r="BC131" s="251"/>
      <c r="BD131" s="251"/>
      <c r="BE131" s="251"/>
      <c r="BF131" s="251"/>
      <c r="BG131" s="251"/>
      <c r="BH131" s="251"/>
      <c r="BI131" s="251"/>
      <c r="BJ131" s="251"/>
      <c r="BK131" s="251"/>
      <c r="BL131" s="251"/>
      <c r="BM131" s="251"/>
      <c r="BN131" s="251"/>
      <c r="BO131" s="251"/>
      <c r="BP131" s="251"/>
      <c r="BQ131" s="251"/>
      <c r="BR131" s="251"/>
      <c r="BS131" s="251"/>
      <c r="BT131" s="251"/>
      <c r="BU131" s="251"/>
      <c r="BV131" s="251"/>
      <c r="BW131" s="251"/>
      <c r="BX131" s="251"/>
      <c r="BY131" s="251"/>
      <c r="BZ131" s="251"/>
      <c r="CA131" s="251"/>
      <c r="CB131" s="251"/>
      <c r="CC131" s="251"/>
      <c r="CD131" s="251"/>
      <c r="CE131" s="251"/>
      <c r="CF131" s="251"/>
      <c r="CG131" s="251"/>
      <c r="CH131" s="251"/>
      <c r="CI131" s="251"/>
      <c r="CJ131" s="251"/>
      <c r="CK131" s="251"/>
      <c r="CL131" s="251"/>
      <c r="CM131" s="251"/>
      <c r="CN131" s="251"/>
      <c r="CO131" s="251"/>
      <c r="CP131" s="251"/>
      <c r="CQ131" s="251"/>
      <c r="CR131" s="251"/>
      <c r="CS131" s="251"/>
      <c r="CT131" s="251"/>
      <c r="CU131" s="251"/>
      <c r="CV131" s="251"/>
      <c r="CW131" s="251"/>
      <c r="CX131" s="251"/>
      <c r="CY131" s="251"/>
      <c r="CZ131" s="251"/>
      <c r="DA131" s="251"/>
      <c r="DB131" s="251"/>
      <c r="DC131" s="251"/>
      <c r="DD131" s="251"/>
      <c r="DE131" s="251"/>
      <c r="DF131" s="251"/>
      <c r="DG131" s="251"/>
      <c r="DH131" s="251"/>
      <c r="DI131" s="251"/>
      <c r="DJ131" s="251"/>
      <c r="DK131" s="251"/>
      <c r="DL131" s="251"/>
      <c r="DM131" s="251"/>
      <c r="DN131" s="251"/>
      <c r="DO131" s="251"/>
      <c r="DP131" s="251"/>
      <c r="DQ131" s="251"/>
      <c r="DR131" s="251"/>
      <c r="DS131" s="251"/>
      <c r="DT131" s="251"/>
      <c r="DU131" s="251"/>
      <c r="DV131" s="251"/>
      <c r="DW131" s="251"/>
      <c r="DX131" s="251"/>
      <c r="DY131" s="251"/>
      <c r="DZ131" s="251"/>
      <c r="EA131" s="251"/>
      <c r="EB131" s="251"/>
      <c r="EC131" s="251"/>
      <c r="ED131" s="251"/>
      <c r="EE131" s="251"/>
      <c r="EF131" s="251"/>
      <c r="EG131" s="251"/>
      <c r="EH131" s="251"/>
      <c r="EI131" s="251"/>
      <c r="EJ131" s="251"/>
      <c r="EK131" s="251"/>
      <c r="EL131" s="251"/>
      <c r="EM131" s="251"/>
      <c r="EN131" s="251"/>
      <c r="EO131" s="251"/>
      <c r="EP131" s="251"/>
      <c r="EQ131" s="251"/>
      <c r="ER131" s="251"/>
      <c r="ES131" s="251"/>
      <c r="ET131" s="251"/>
      <c r="EU131" s="252">
        <f>EU130*EU97</f>
        <v>0</v>
      </c>
      <c r="EV131" s="251"/>
      <c r="EW131" s="251"/>
      <c r="EX131" s="251"/>
      <c r="EY131" s="252">
        <f>EY130*EY97</f>
        <v>0</v>
      </c>
      <c r="EZ131" s="251"/>
      <c r="FA131" s="251"/>
      <c r="FB131" s="251"/>
      <c r="FC131" s="251"/>
      <c r="FD131" s="251"/>
      <c r="FE131" s="251"/>
      <c r="FF131" s="251"/>
      <c r="FG131" s="251"/>
      <c r="FH131" s="251"/>
      <c r="FI131" s="251"/>
      <c r="FJ131" s="251"/>
      <c r="FK131" s="251"/>
      <c r="FL131" s="251"/>
      <c r="FM131" s="251"/>
      <c r="FN131" s="251"/>
      <c r="FO131" s="251"/>
      <c r="FP131" s="251"/>
      <c r="FQ131" s="251"/>
      <c r="FR131" s="251"/>
      <c r="FS131" s="251"/>
      <c r="FT131" s="251"/>
      <c r="FU131" s="251"/>
      <c r="FV131" s="251"/>
      <c r="FW131" s="251"/>
      <c r="FX131" s="251"/>
      <c r="FY131" s="251"/>
      <c r="FZ131" s="251"/>
      <c r="GA131" s="251"/>
      <c r="GB131" s="251"/>
      <c r="GC131" s="251"/>
      <c r="GD131" s="251"/>
      <c r="GE131" s="251"/>
      <c r="GF131" s="251"/>
      <c r="GG131" s="251"/>
      <c r="GH131" s="251"/>
      <c r="GI131" s="251"/>
      <c r="GJ131" s="251"/>
      <c r="GK131" s="251"/>
      <c r="GL131" s="251"/>
      <c r="GM131" s="251"/>
    </row>
    <row r="139" spans="1:195">
      <c r="A139" s="643" t="s">
        <v>569</v>
      </c>
      <c r="B139" s="643"/>
    </row>
    <row r="140" spans="1:195" s="296" customFormat="1" ht="12" customHeight="1">
      <c r="D140" s="136" t="s">
        <v>94</v>
      </c>
      <c r="E140" s="137" t="s">
        <v>296</v>
      </c>
      <c r="F140" s="647"/>
      <c r="G140" s="648"/>
      <c r="H140" s="648"/>
      <c r="I140" s="473"/>
      <c r="J140" s="313"/>
      <c r="K140" s="649"/>
      <c r="L140" s="649"/>
      <c r="M140" s="473"/>
      <c r="N140" s="337"/>
      <c r="O140" s="313"/>
      <c r="P140" s="313"/>
      <c r="Q140" s="313"/>
      <c r="R140" s="313"/>
      <c r="S140" s="313"/>
      <c r="T140" s="313"/>
      <c r="U140" s="313"/>
      <c r="V140" s="313"/>
      <c r="W140" s="313"/>
      <c r="X140" s="314"/>
      <c r="Y140" s="315">
        <v>0</v>
      </c>
      <c r="Z140" s="314"/>
      <c r="AA140" s="314"/>
      <c r="AB140" s="314"/>
      <c r="AC140" s="314"/>
      <c r="AD140" s="314"/>
      <c r="AE140" s="314"/>
      <c r="AF140" s="314"/>
      <c r="AG140" s="314"/>
      <c r="AH140" s="314"/>
      <c r="AI140" s="314"/>
      <c r="AJ140" s="314"/>
      <c r="AK140" s="314"/>
      <c r="AL140" s="314"/>
      <c r="AM140" s="314"/>
      <c r="AN140" s="314"/>
      <c r="AO140" s="314"/>
      <c r="AP140" s="314"/>
      <c r="AQ140" s="314"/>
      <c r="AR140" s="314"/>
      <c r="AS140" s="314"/>
      <c r="AT140" s="314"/>
      <c r="AU140" s="314"/>
      <c r="AV140" s="314"/>
      <c r="AW140" s="314"/>
      <c r="AX140" s="314"/>
      <c r="AY140" s="314"/>
      <c r="AZ140" s="314"/>
      <c r="BA140" s="314"/>
      <c r="BB140" s="314"/>
      <c r="BC140" s="314"/>
      <c r="BD140" s="314"/>
      <c r="BE140" s="314"/>
      <c r="BF140" s="314"/>
      <c r="BG140" s="314"/>
      <c r="BH140" s="314"/>
      <c r="BI140" s="314"/>
      <c r="BJ140" s="314"/>
      <c r="BK140" s="314"/>
      <c r="BL140" s="314"/>
      <c r="BM140" s="314"/>
      <c r="BN140" s="314"/>
      <c r="BO140" s="314"/>
      <c r="BP140" s="314"/>
      <c r="BQ140" s="314"/>
      <c r="BR140" s="314"/>
      <c r="BS140" s="314"/>
      <c r="BT140" s="314"/>
      <c r="BU140" s="314"/>
      <c r="BV140" s="314"/>
      <c r="BW140" s="314"/>
      <c r="BX140" s="314"/>
      <c r="BY140" s="314"/>
      <c r="BZ140" s="314"/>
      <c r="CA140" s="314"/>
      <c r="CB140" s="314"/>
      <c r="CC140" s="314"/>
      <c r="CD140" s="314"/>
      <c r="CE140" s="314"/>
      <c r="CF140" s="314"/>
      <c r="CG140" s="314"/>
      <c r="CH140" s="314"/>
      <c r="CI140" s="314"/>
      <c r="CJ140" s="314"/>
      <c r="CK140" s="314"/>
      <c r="CL140" s="314"/>
      <c r="CM140" s="314"/>
      <c r="CN140" s="314"/>
      <c r="CO140" s="314"/>
      <c r="CP140" s="314"/>
      <c r="CQ140" s="314"/>
      <c r="CR140" s="314"/>
      <c r="CS140" s="314"/>
      <c r="CT140" s="314"/>
      <c r="CU140" s="314"/>
      <c r="CV140" s="314"/>
      <c r="CW140" s="314"/>
      <c r="CX140" s="314"/>
      <c r="CY140" s="314"/>
      <c r="CZ140" s="314"/>
      <c r="DA140" s="314"/>
      <c r="DB140" s="314"/>
      <c r="DC140" s="314"/>
      <c r="DD140" s="314"/>
      <c r="DE140" s="314"/>
      <c r="DF140" s="314"/>
      <c r="DG140" s="314"/>
      <c r="DH140" s="314"/>
      <c r="DI140" s="314"/>
      <c r="DJ140" s="314"/>
      <c r="DK140" s="314"/>
      <c r="DL140" s="314"/>
      <c r="DM140" s="314"/>
      <c r="DN140" s="314"/>
      <c r="DO140" s="314"/>
      <c r="DP140" s="314"/>
      <c r="DQ140" s="384">
        <f>SUMIF($DO140:$DO141,"Мазут::I квартал (01.01 - 31.03)",$DL140:$DL141)</f>
        <v>0</v>
      </c>
      <c r="DR140" s="384">
        <f>SUMIF($DO140:$DO141,"Мазут::II квартал (01.04 - 30.06)",$DL140:$DL141)</f>
        <v>0</v>
      </c>
      <c r="DS140" s="384">
        <f>SUMIF($DO140:$DO141,"Мазут::III квартал (01.07 - 30.09)",$DL140:$DL141)</f>
        <v>0</v>
      </c>
      <c r="DT140" s="384">
        <f>SUMIF($DO140:$DO141,"Мазут::IV квартал (01.10 - 31.12)",$DL140:$DL141)</f>
        <v>0</v>
      </c>
      <c r="DU140" s="384">
        <f>SUMIF($DO140:$DO141,"Дизельное топливо::I квартал (01.01 - 31.03)",$DL140:$DL141)</f>
        <v>0</v>
      </c>
      <c r="DV140" s="384">
        <f>SUMIF($DO140:$DO141,"Дизельное топливо::II квартал (01.04 - 30.06)",$DL140:$DL141)</f>
        <v>0</v>
      </c>
      <c r="DW140" s="384">
        <f>SUMIF($DO140:$DO141,"Дизельное топливо::III квартал (01.07 - 30.09)",$DL140:$DL141)</f>
        <v>0</v>
      </c>
      <c r="DX140" s="384">
        <f>SUMIF($DO140:$DO141,"Дизельное топливо::IV квартал (01.10 - 31.12)",$DL140:$DL141)</f>
        <v>0</v>
      </c>
      <c r="DY140" s="384">
        <f>SUMIF($DO140:$DO141,"Уголь::I квартал (01.01 - 31.03)",$DL140:$DL141)</f>
        <v>0</v>
      </c>
      <c r="DZ140" s="384">
        <f>SUMIF($DO140:$DO141,"Уголь::II квартал (01.04 - 30.06)",$DL140:$DL141)</f>
        <v>0</v>
      </c>
      <c r="EA140" s="384">
        <f>SUMIF($DO140:$DO141,"Уголь::III квартал (01.07 - 30.09)",$DL140:$DL141)</f>
        <v>0</v>
      </c>
      <c r="EB140" s="384">
        <f>SUMIF($DO140:$DO141,"Уголь::IV квартал (01.10 - 31.12)",$DL140:$DL141)</f>
        <v>0</v>
      </c>
      <c r="EC140" s="314"/>
      <c r="ED140" s="314"/>
      <c r="EE140" s="314"/>
      <c r="EF140" s="314"/>
      <c r="EG140" s="314"/>
      <c r="EH140" s="314"/>
      <c r="EI140" s="316"/>
    </row>
    <row r="141" spans="1:195" s="296" customFormat="1" ht="12" customHeight="1">
      <c r="E141" s="308"/>
      <c r="F141" s="647"/>
      <c r="G141" s="648"/>
      <c r="H141" s="648"/>
      <c r="I141" s="473"/>
      <c r="J141" s="313"/>
      <c r="K141" s="650"/>
      <c r="L141" s="650"/>
      <c r="M141" s="473"/>
      <c r="N141" s="337"/>
      <c r="O141" s="313"/>
      <c r="P141" s="313"/>
      <c r="Q141" s="313"/>
      <c r="R141" s="313"/>
      <c r="S141" s="313"/>
      <c r="T141" s="313"/>
      <c r="U141" s="313"/>
      <c r="V141" s="313"/>
      <c r="W141" s="313"/>
      <c r="X141" s="314"/>
      <c r="Y141" s="314"/>
      <c r="Z141" s="320" t="s">
        <v>545</v>
      </c>
      <c r="AA141" s="314"/>
      <c r="AB141" s="314"/>
      <c r="AC141" s="314"/>
      <c r="AD141" s="314"/>
      <c r="AE141" s="314"/>
      <c r="AF141" s="314"/>
      <c r="AG141" s="314"/>
      <c r="AH141" s="314"/>
      <c r="AI141" s="314"/>
      <c r="AJ141" s="314"/>
      <c r="AK141" s="314"/>
      <c r="AL141" s="314"/>
      <c r="AM141" s="314"/>
      <c r="AN141" s="314"/>
      <c r="AO141" s="314"/>
      <c r="AP141" s="314"/>
      <c r="AQ141" s="314"/>
      <c r="AR141" s="314"/>
      <c r="AS141" s="314"/>
      <c r="AT141" s="314"/>
      <c r="AU141" s="314"/>
      <c r="AV141" s="314"/>
      <c r="AW141" s="314"/>
      <c r="AX141" s="314"/>
      <c r="AY141" s="314"/>
      <c r="AZ141" s="314"/>
      <c r="BA141" s="314"/>
      <c r="BB141" s="314"/>
      <c r="BC141" s="314"/>
      <c r="BD141" s="314"/>
      <c r="BE141" s="314"/>
      <c r="BF141" s="314"/>
      <c r="BG141" s="314"/>
      <c r="BH141" s="314"/>
      <c r="BI141" s="314"/>
      <c r="BJ141" s="314"/>
      <c r="BK141" s="314"/>
      <c r="BL141" s="314"/>
      <c r="BM141" s="314"/>
      <c r="BN141" s="314"/>
      <c r="BO141" s="314"/>
      <c r="BP141" s="314"/>
      <c r="BQ141" s="314"/>
      <c r="BR141" s="314"/>
      <c r="BS141" s="314"/>
      <c r="BT141" s="314"/>
      <c r="BU141" s="314"/>
      <c r="BV141" s="314"/>
      <c r="BW141" s="314"/>
      <c r="BX141" s="314"/>
      <c r="BY141" s="314"/>
      <c r="BZ141" s="314"/>
      <c r="CA141" s="314"/>
      <c r="CB141" s="314"/>
      <c r="CC141" s="314"/>
      <c r="CD141" s="314"/>
      <c r="CE141" s="314"/>
      <c r="CF141" s="314"/>
      <c r="CG141" s="314"/>
      <c r="CH141" s="314"/>
      <c r="CI141" s="314"/>
      <c r="CJ141" s="314"/>
      <c r="CK141" s="314"/>
      <c r="CL141" s="314"/>
      <c r="CM141" s="314"/>
      <c r="CN141" s="314"/>
      <c r="CO141" s="314"/>
      <c r="CP141" s="314"/>
      <c r="CQ141" s="314"/>
      <c r="CR141" s="314"/>
      <c r="CS141" s="314"/>
      <c r="CT141" s="314"/>
      <c r="CU141" s="314"/>
      <c r="CV141" s="314"/>
      <c r="CW141" s="314"/>
      <c r="CX141" s="314"/>
      <c r="CY141" s="314"/>
      <c r="CZ141" s="314"/>
      <c r="DA141" s="314"/>
      <c r="DB141" s="314"/>
      <c r="DC141" s="314"/>
      <c r="DD141" s="314"/>
      <c r="DE141" s="314"/>
      <c r="DF141" s="314"/>
      <c r="DG141" s="314"/>
      <c r="DH141" s="314"/>
      <c r="DI141" s="314"/>
      <c r="DJ141" s="314"/>
      <c r="DK141" s="314"/>
      <c r="DL141" s="314"/>
      <c r="DM141" s="314"/>
      <c r="DN141" s="314"/>
      <c r="DO141" s="314"/>
      <c r="DP141" s="314"/>
      <c r="DQ141" s="314"/>
      <c r="DR141" s="314"/>
      <c r="DS141" s="314"/>
      <c r="DT141" s="314"/>
      <c r="DU141" s="314"/>
      <c r="DV141" s="314"/>
      <c r="DW141" s="314"/>
      <c r="DX141" s="314"/>
      <c r="DY141" s="314"/>
      <c r="DZ141" s="314"/>
      <c r="EA141" s="314"/>
      <c r="EB141" s="314"/>
      <c r="EC141" s="314"/>
      <c r="ED141" s="314"/>
      <c r="EE141" s="314"/>
      <c r="EF141" s="314"/>
      <c r="EG141" s="314"/>
      <c r="EH141" s="314"/>
      <c r="EI141" s="316"/>
    </row>
    <row r="145" spans="1:139">
      <c r="A145" s="643" t="s">
        <v>570</v>
      </c>
      <c r="B145" s="643"/>
    </row>
    <row r="146" spans="1:139" s="303" customFormat="1" ht="12" customHeight="1">
      <c r="E146" s="317"/>
      <c r="F146" s="26"/>
      <c r="G146" s="26"/>
      <c r="H146" s="26"/>
      <c r="I146" s="26"/>
      <c r="J146" s="644"/>
      <c r="K146" s="26"/>
      <c r="L146" s="26"/>
      <c r="M146" s="26"/>
      <c r="N146" s="639"/>
      <c r="O146" s="639"/>
      <c r="P146" s="639"/>
      <c r="Q146" s="639"/>
      <c r="R146" s="639"/>
      <c r="S146" s="639"/>
      <c r="T146" s="338"/>
      <c r="U146" s="639"/>
      <c r="V146" s="639"/>
      <c r="W146" s="639"/>
      <c r="X146" s="640" t="s">
        <v>296</v>
      </c>
      <c r="Y146" s="639"/>
      <c r="Z146" s="637"/>
      <c r="AA146" s="638"/>
      <c r="AB146" s="375" t="s">
        <v>734</v>
      </c>
      <c r="AC146" s="376" t="s">
        <v>97</v>
      </c>
      <c r="AD146" s="414"/>
      <c r="AE146" s="415"/>
      <c r="AF146" s="415"/>
      <c r="AG146" s="377"/>
      <c r="AH146" s="376"/>
      <c r="AI146" s="378"/>
      <c r="AJ146" s="414"/>
      <c r="AK146" s="415"/>
      <c r="AL146" s="415"/>
      <c r="AM146" s="377"/>
      <c r="AN146" s="376"/>
      <c r="AO146" s="378"/>
      <c r="AP146" s="379" t="str">
        <f>IF(AO146="","",AO146)</f>
        <v/>
      </c>
      <c r="AQ146" s="377"/>
      <c r="AR146" s="380"/>
      <c r="AS146" s="377"/>
      <c r="AT146" s="377"/>
      <c r="AU146" s="380"/>
      <c r="AV146" s="377"/>
      <c r="AW146" s="376"/>
      <c r="AX146" s="412"/>
      <c r="AY146" s="408"/>
      <c r="AZ146" s="381"/>
      <c r="BA146" s="378"/>
      <c r="BB146" s="377"/>
      <c r="BC146" s="378"/>
      <c r="BD146" s="382"/>
      <c r="BE146" s="378"/>
      <c r="BF146" s="409"/>
      <c r="BG146" s="378"/>
      <c r="BH146" s="409"/>
      <c r="BI146" s="378"/>
      <c r="BJ146" s="378"/>
      <c r="BK146" s="378"/>
      <c r="BL146" s="376"/>
      <c r="BM146" s="378"/>
      <c r="BN146" s="376"/>
      <c r="BO146" s="378"/>
      <c r="BP146" s="378"/>
      <c r="BQ146" s="378"/>
      <c r="BR146" s="378"/>
      <c r="BS146" s="378"/>
      <c r="BT146" s="378"/>
      <c r="BU146" s="378"/>
      <c r="BV146" s="382"/>
      <c r="BW146" s="378"/>
      <c r="BX146" s="379"/>
      <c r="BY146" s="378"/>
      <c r="BZ146" s="383"/>
      <c r="CA146" s="410"/>
      <c r="CB146" s="383"/>
      <c r="CC146" s="286"/>
      <c r="CD146" s="384">
        <f>CC146*$T146</f>
        <v>0</v>
      </c>
      <c r="CE146" s="286"/>
      <c r="CF146" s="384">
        <f>CE146*$T146</f>
        <v>0</v>
      </c>
      <c r="CG146" s="384">
        <f>CC146-CE146</f>
        <v>0</v>
      </c>
      <c r="CH146" s="384">
        <f>CD146-CF146</f>
        <v>0</v>
      </c>
      <c r="CI146" s="286"/>
      <c r="CJ146" s="384">
        <f>CC146*$CI146/1000</f>
        <v>0</v>
      </c>
      <c r="CK146" s="384">
        <f>CD146*$CI146/1000</f>
        <v>0</v>
      </c>
      <c r="CL146" s="378"/>
      <c r="CM146" s="378"/>
      <c r="CN146" s="378"/>
      <c r="CO146" s="378"/>
      <c r="CP146" s="378"/>
      <c r="CQ146" s="390"/>
      <c r="CR146" s="378"/>
      <c r="CS146" s="390"/>
      <c r="CT146" s="390"/>
      <c r="CU146" s="378"/>
      <c r="CV146" s="390"/>
      <c r="CW146" s="390"/>
      <c r="CX146" s="390"/>
      <c r="CY146" s="390"/>
      <c r="CZ146" s="390"/>
      <c r="DA146" s="390"/>
      <c r="DB146" s="390"/>
      <c r="DC146" s="390"/>
      <c r="DD146" s="378"/>
      <c r="DE146" s="378"/>
      <c r="DF146" s="378"/>
      <c r="DG146" s="378"/>
      <c r="DH146" s="378"/>
      <c r="DI146" s="398"/>
      <c r="DJ146" s="252">
        <f>CI146</f>
        <v>0</v>
      </c>
      <c r="DK146" s="384">
        <f>DI146+DJ146</f>
        <v>0</v>
      </c>
      <c r="DL146" s="286"/>
      <c r="DM146" s="384">
        <f>IF(LOWER(CA146)="мазутопровод",0,DK146-DL146)</f>
        <v>0</v>
      </c>
      <c r="DN146" s="378"/>
      <c r="DO146" s="378" t="str">
        <f>Z146 &amp; "::" &amp; AB146</f>
        <v>::I квартал (01.01 - 31.03)</v>
      </c>
      <c r="DP146" s="378"/>
      <c r="DQ146" s="378"/>
      <c r="DR146" s="378"/>
      <c r="DS146" s="378"/>
      <c r="DT146" s="378"/>
      <c r="DU146" s="378"/>
      <c r="DV146" s="378"/>
      <c r="DW146" s="378"/>
      <c r="DX146" s="378"/>
      <c r="DY146" s="378"/>
      <c r="DZ146" s="378"/>
      <c r="EA146" s="378"/>
      <c r="EB146" s="378"/>
      <c r="EC146" s="378"/>
      <c r="ED146" s="378"/>
      <c r="EE146" s="378"/>
      <c r="EF146" s="378"/>
      <c r="EG146" s="378"/>
      <c r="EH146" s="378"/>
      <c r="EI146" s="385"/>
    </row>
    <row r="147" spans="1:139" s="303" customFormat="1" ht="12" hidden="1" customHeight="1">
      <c r="E147" s="317"/>
      <c r="F147" s="26"/>
      <c r="G147" s="26"/>
      <c r="H147" s="26"/>
      <c r="I147" s="26"/>
      <c r="J147" s="645"/>
      <c r="K147" s="26"/>
      <c r="L147" s="26"/>
      <c r="M147" s="26"/>
      <c r="N147" s="639"/>
      <c r="O147" s="639"/>
      <c r="P147" s="639"/>
      <c r="Q147" s="639"/>
      <c r="R147" s="639"/>
      <c r="S147" s="639"/>
      <c r="T147" s="338"/>
      <c r="U147" s="639"/>
      <c r="V147" s="639"/>
      <c r="W147" s="639"/>
      <c r="X147" s="640"/>
      <c r="Y147" s="639"/>
      <c r="Z147" s="637"/>
      <c r="AA147" s="638"/>
      <c r="AB147" s="375"/>
      <c r="AC147" s="418"/>
      <c r="AD147" s="386"/>
      <c r="AE147" s="387"/>
      <c r="AF147" s="388"/>
      <c r="AG147" s="388"/>
      <c r="AH147" s="389"/>
      <c r="AI147" s="378"/>
      <c r="AJ147" s="386"/>
      <c r="AK147" s="387"/>
      <c r="AL147" s="388"/>
      <c r="AM147" s="388"/>
      <c r="AN147" s="389"/>
      <c r="AO147" s="378"/>
      <c r="AP147" s="379"/>
      <c r="AQ147" s="387"/>
      <c r="AR147" s="388"/>
      <c r="AS147" s="387"/>
      <c r="AT147" s="387"/>
      <c r="AU147" s="388"/>
      <c r="AV147" s="387"/>
      <c r="AW147" s="386"/>
      <c r="AX147" s="411"/>
      <c r="AY147" s="408"/>
      <c r="AZ147" s="388"/>
      <c r="BA147" s="378"/>
      <c r="BB147" s="387"/>
      <c r="BC147" s="378"/>
      <c r="BD147" s="390"/>
      <c r="BE147" s="378"/>
      <c r="BF147" s="409"/>
      <c r="BG147" s="378"/>
      <c r="BH147" s="409"/>
      <c r="BI147" s="378"/>
      <c r="BJ147" s="378"/>
      <c r="BK147" s="378"/>
      <c r="BL147" s="409"/>
      <c r="BM147" s="378"/>
      <c r="BN147" s="409"/>
      <c r="BO147" s="378"/>
      <c r="BP147" s="378"/>
      <c r="BQ147" s="378"/>
      <c r="BR147" s="378"/>
      <c r="BS147" s="378"/>
      <c r="BT147" s="378"/>
      <c r="BU147" s="378"/>
      <c r="BV147" s="390"/>
      <c r="BW147" s="378"/>
      <c r="BX147" s="379"/>
      <c r="BY147" s="378"/>
      <c r="BZ147" s="383"/>
      <c r="CA147" s="409"/>
      <c r="CB147" s="383"/>
      <c r="CC147" s="389"/>
      <c r="CD147" s="390"/>
      <c r="CE147" s="389"/>
      <c r="CF147" s="390"/>
      <c r="CG147" s="390"/>
      <c r="CH147" s="390"/>
      <c r="CI147" s="389"/>
      <c r="CJ147" s="390"/>
      <c r="CK147" s="390"/>
      <c r="CL147" s="378"/>
      <c r="CM147" s="378"/>
      <c r="CN147" s="378"/>
      <c r="CO147" s="378"/>
      <c r="CP147" s="378"/>
      <c r="CQ147" s="390"/>
      <c r="CR147" s="378"/>
      <c r="CS147" s="390"/>
      <c r="CT147" s="390"/>
      <c r="CU147" s="378"/>
      <c r="CV147" s="390"/>
      <c r="CW147" s="390"/>
      <c r="CX147" s="390"/>
      <c r="CY147" s="390"/>
      <c r="CZ147" s="390"/>
      <c r="DA147" s="390"/>
      <c r="DB147" s="390"/>
      <c r="DC147" s="390"/>
      <c r="DD147" s="378"/>
      <c r="DE147" s="378"/>
      <c r="DF147" s="378"/>
      <c r="DG147" s="378"/>
      <c r="DH147" s="378"/>
      <c r="DI147" s="390"/>
      <c r="DJ147" s="390"/>
      <c r="DK147" s="390"/>
      <c r="DL147" s="390"/>
      <c r="DM147" s="390"/>
      <c r="DN147" s="378"/>
      <c r="DO147" s="378"/>
      <c r="DP147" s="378"/>
      <c r="DQ147" s="378"/>
      <c r="DR147" s="378"/>
      <c r="DS147" s="378"/>
      <c r="DT147" s="378"/>
      <c r="DU147" s="378"/>
      <c r="DV147" s="378"/>
      <c r="DW147" s="378"/>
      <c r="DX147" s="378"/>
      <c r="DY147" s="378"/>
      <c r="DZ147" s="378"/>
      <c r="EA147" s="378"/>
      <c r="EB147" s="378"/>
      <c r="EC147" s="378"/>
      <c r="ED147" s="378"/>
      <c r="EE147" s="378"/>
      <c r="EF147" s="378"/>
      <c r="EG147" s="378"/>
      <c r="EH147" s="378"/>
      <c r="EI147" s="389"/>
    </row>
    <row r="148" spans="1:139" s="303" customFormat="1" ht="12" hidden="1" customHeight="1">
      <c r="E148" s="317"/>
      <c r="F148" s="26"/>
      <c r="G148" s="26"/>
      <c r="H148" s="26"/>
      <c r="I148" s="26"/>
      <c r="J148" s="645"/>
      <c r="K148" s="26"/>
      <c r="L148" s="26"/>
      <c r="M148" s="26"/>
      <c r="N148" s="639"/>
      <c r="O148" s="639"/>
      <c r="P148" s="639"/>
      <c r="Q148" s="639"/>
      <c r="R148" s="639"/>
      <c r="S148" s="639"/>
      <c r="T148" s="338"/>
      <c r="U148" s="639"/>
      <c r="V148" s="639"/>
      <c r="W148" s="639"/>
      <c r="X148" s="640"/>
      <c r="Y148" s="639"/>
      <c r="Z148" s="637"/>
      <c r="AA148" s="638"/>
      <c r="AB148" s="375"/>
      <c r="AC148" s="418"/>
      <c r="AD148" s="386"/>
      <c r="AE148" s="387"/>
      <c r="AF148" s="388"/>
      <c r="AG148" s="388"/>
      <c r="AH148" s="389"/>
      <c r="AI148" s="378"/>
      <c r="AJ148" s="386"/>
      <c r="AK148" s="387"/>
      <c r="AL148" s="388"/>
      <c r="AM148" s="388"/>
      <c r="AN148" s="389"/>
      <c r="AO148" s="378"/>
      <c r="AP148" s="379"/>
      <c r="AQ148" s="387"/>
      <c r="AR148" s="388"/>
      <c r="AS148" s="387"/>
      <c r="AT148" s="387"/>
      <c r="AU148" s="388"/>
      <c r="AV148" s="387"/>
      <c r="AW148" s="386"/>
      <c r="AX148" s="411"/>
      <c r="AY148" s="408"/>
      <c r="AZ148" s="388"/>
      <c r="BA148" s="378"/>
      <c r="BB148" s="387"/>
      <c r="BC148" s="378"/>
      <c r="BD148" s="390"/>
      <c r="BE148" s="378"/>
      <c r="BF148" s="409"/>
      <c r="BG148" s="378"/>
      <c r="BH148" s="409"/>
      <c r="BI148" s="378"/>
      <c r="BJ148" s="378"/>
      <c r="BK148" s="378"/>
      <c r="BL148" s="409"/>
      <c r="BM148" s="378"/>
      <c r="BN148" s="409"/>
      <c r="BO148" s="378"/>
      <c r="BP148" s="378"/>
      <c r="BQ148" s="378"/>
      <c r="BR148" s="378"/>
      <c r="BS148" s="378"/>
      <c r="BT148" s="378"/>
      <c r="BU148" s="378"/>
      <c r="BV148" s="390"/>
      <c r="BW148" s="378"/>
      <c r="BX148" s="379"/>
      <c r="BY148" s="378"/>
      <c r="BZ148" s="383"/>
      <c r="CA148" s="409"/>
      <c r="CB148" s="383"/>
      <c r="CC148" s="389"/>
      <c r="CD148" s="390"/>
      <c r="CE148" s="389"/>
      <c r="CF148" s="390"/>
      <c r="CG148" s="390"/>
      <c r="CH148" s="390"/>
      <c r="CI148" s="389"/>
      <c r="CJ148" s="390"/>
      <c r="CK148" s="390"/>
      <c r="CL148" s="378"/>
      <c r="CM148" s="378"/>
      <c r="CN148" s="378"/>
      <c r="CO148" s="378"/>
      <c r="CP148" s="378"/>
      <c r="CQ148" s="390"/>
      <c r="CR148" s="378"/>
      <c r="CS148" s="390"/>
      <c r="CT148" s="390"/>
      <c r="CU148" s="378"/>
      <c r="CV148" s="390"/>
      <c r="CW148" s="390"/>
      <c r="CX148" s="390"/>
      <c r="CY148" s="390"/>
      <c r="CZ148" s="390"/>
      <c r="DA148" s="390"/>
      <c r="DB148" s="390"/>
      <c r="DC148" s="390"/>
      <c r="DD148" s="378"/>
      <c r="DE148" s="378"/>
      <c r="DF148" s="378"/>
      <c r="DG148" s="378"/>
      <c r="DH148" s="378"/>
      <c r="DI148" s="390"/>
      <c r="DJ148" s="390"/>
      <c r="DK148" s="390"/>
      <c r="DL148" s="390"/>
      <c r="DM148" s="390"/>
      <c r="DN148" s="378"/>
      <c r="DO148" s="378"/>
      <c r="DP148" s="378"/>
      <c r="DQ148" s="378"/>
      <c r="DR148" s="378"/>
      <c r="DS148" s="378"/>
      <c r="DT148" s="378"/>
      <c r="DU148" s="378"/>
      <c r="DV148" s="378"/>
      <c r="DW148" s="378"/>
      <c r="DX148" s="378"/>
      <c r="DY148" s="378"/>
      <c r="DZ148" s="378"/>
      <c r="EA148" s="378"/>
      <c r="EB148" s="378"/>
      <c r="EC148" s="378"/>
      <c r="ED148" s="378"/>
      <c r="EE148" s="378"/>
      <c r="EF148" s="378"/>
      <c r="EG148" s="378"/>
      <c r="EH148" s="378"/>
      <c r="EI148" s="389"/>
    </row>
    <row r="149" spans="1:139" s="303" customFormat="1" ht="12" hidden="1" customHeight="1">
      <c r="E149" s="317"/>
      <c r="F149" s="26"/>
      <c r="G149" s="26"/>
      <c r="H149" s="26"/>
      <c r="I149" s="26"/>
      <c r="J149" s="645"/>
      <c r="K149" s="26"/>
      <c r="L149" s="26"/>
      <c r="M149" s="26"/>
      <c r="N149" s="639"/>
      <c r="O149" s="639"/>
      <c r="P149" s="639"/>
      <c r="Q149" s="639"/>
      <c r="R149" s="639"/>
      <c r="S149" s="639"/>
      <c r="T149" s="338"/>
      <c r="U149" s="639"/>
      <c r="V149" s="639"/>
      <c r="W149" s="639"/>
      <c r="X149" s="640"/>
      <c r="Y149" s="639"/>
      <c r="Z149" s="637"/>
      <c r="AA149" s="638"/>
      <c r="AB149" s="375"/>
      <c r="AC149" s="418"/>
      <c r="AD149" s="386"/>
      <c r="AE149" s="387"/>
      <c r="AF149" s="388"/>
      <c r="AG149" s="388"/>
      <c r="AH149" s="389"/>
      <c r="AI149" s="378"/>
      <c r="AJ149" s="386"/>
      <c r="AK149" s="387"/>
      <c r="AL149" s="388"/>
      <c r="AM149" s="388"/>
      <c r="AN149" s="389"/>
      <c r="AO149" s="378"/>
      <c r="AP149" s="379"/>
      <c r="AQ149" s="387"/>
      <c r="AR149" s="388"/>
      <c r="AS149" s="387"/>
      <c r="AT149" s="387"/>
      <c r="AU149" s="388"/>
      <c r="AV149" s="387"/>
      <c r="AW149" s="386"/>
      <c r="AX149" s="411"/>
      <c r="AY149" s="408"/>
      <c r="AZ149" s="388"/>
      <c r="BA149" s="378"/>
      <c r="BB149" s="387"/>
      <c r="BC149" s="378"/>
      <c r="BD149" s="390"/>
      <c r="BE149" s="378"/>
      <c r="BF149" s="409"/>
      <c r="BG149" s="378"/>
      <c r="BH149" s="409"/>
      <c r="BI149" s="378"/>
      <c r="BJ149" s="378"/>
      <c r="BK149" s="378"/>
      <c r="BL149" s="409"/>
      <c r="BM149" s="378"/>
      <c r="BN149" s="409"/>
      <c r="BO149" s="378"/>
      <c r="BP149" s="378"/>
      <c r="BQ149" s="378"/>
      <c r="BR149" s="378"/>
      <c r="BS149" s="378"/>
      <c r="BT149" s="378"/>
      <c r="BU149" s="378"/>
      <c r="BV149" s="390"/>
      <c r="BW149" s="378"/>
      <c r="BX149" s="379"/>
      <c r="BY149" s="378"/>
      <c r="BZ149" s="383"/>
      <c r="CA149" s="409"/>
      <c r="CB149" s="383"/>
      <c r="CC149" s="389"/>
      <c r="CD149" s="390"/>
      <c r="CE149" s="389"/>
      <c r="CF149" s="390"/>
      <c r="CG149" s="390"/>
      <c r="CH149" s="390"/>
      <c r="CI149" s="389"/>
      <c r="CJ149" s="390"/>
      <c r="CK149" s="390"/>
      <c r="CL149" s="378"/>
      <c r="CM149" s="378"/>
      <c r="CN149" s="378"/>
      <c r="CO149" s="378"/>
      <c r="CP149" s="378"/>
      <c r="CQ149" s="390"/>
      <c r="CR149" s="378"/>
      <c r="CS149" s="390"/>
      <c r="CT149" s="390"/>
      <c r="CU149" s="378"/>
      <c r="CV149" s="390"/>
      <c r="CW149" s="390"/>
      <c r="CX149" s="390"/>
      <c r="CY149" s="390"/>
      <c r="CZ149" s="390"/>
      <c r="DA149" s="390"/>
      <c r="DB149" s="390"/>
      <c r="DC149" s="390"/>
      <c r="DD149" s="378"/>
      <c r="DE149" s="378"/>
      <c r="DF149" s="378"/>
      <c r="DG149" s="378"/>
      <c r="DH149" s="378"/>
      <c r="DI149" s="390"/>
      <c r="DJ149" s="390"/>
      <c r="DK149" s="390"/>
      <c r="DL149" s="390"/>
      <c r="DM149" s="390"/>
      <c r="DN149" s="378"/>
      <c r="DO149" s="378"/>
      <c r="DP149" s="378"/>
      <c r="DQ149" s="378"/>
      <c r="DR149" s="378"/>
      <c r="DS149" s="378"/>
      <c r="DT149" s="378"/>
      <c r="DU149" s="378"/>
      <c r="DV149" s="378"/>
      <c r="DW149" s="378"/>
      <c r="DX149" s="378"/>
      <c r="DY149" s="378"/>
      <c r="DZ149" s="378"/>
      <c r="EA149" s="378"/>
      <c r="EB149" s="378"/>
      <c r="EC149" s="378"/>
      <c r="ED149" s="378"/>
      <c r="EE149" s="378"/>
      <c r="EF149" s="378"/>
      <c r="EG149" s="378"/>
      <c r="EH149" s="378"/>
      <c r="EI149" s="389"/>
    </row>
    <row r="150" spans="1:139" s="303" customFormat="1" ht="12" customHeight="1">
      <c r="E150" s="317"/>
      <c r="F150" s="26"/>
      <c r="G150" s="26"/>
      <c r="H150" s="26"/>
      <c r="I150" s="26"/>
      <c r="J150" s="645"/>
      <c r="K150" s="26"/>
      <c r="L150" s="26"/>
      <c r="M150" s="26"/>
      <c r="N150" s="639"/>
      <c r="O150" s="639"/>
      <c r="P150" s="639"/>
      <c r="Q150" s="639"/>
      <c r="R150" s="639"/>
      <c r="S150" s="639"/>
      <c r="T150" s="338"/>
      <c r="U150" s="639"/>
      <c r="V150" s="639"/>
      <c r="W150" s="639"/>
      <c r="X150" s="640"/>
      <c r="Y150" s="639"/>
      <c r="Z150" s="637"/>
      <c r="AA150" s="638"/>
      <c r="AB150" s="375" t="s">
        <v>735</v>
      </c>
      <c r="AC150" s="414" t="str">
        <f>IF(OR(AC151="да",AC152="да",AC153="да"),"да",IF(OR(AC151="использовались запасы прошлых периодов",AC152="использовались запасы прошлых периодов",AC153="использовались запасы прошлых периодов"),"использовались запасы прошлых периодов","топливо не использовалось"))</f>
        <v>да</v>
      </c>
      <c r="AD150" s="386"/>
      <c r="AE150" s="387"/>
      <c r="AF150" s="388"/>
      <c r="AG150" s="388"/>
      <c r="AH150" s="389"/>
      <c r="AI150" s="378"/>
      <c r="AJ150" s="386"/>
      <c r="AK150" s="387"/>
      <c r="AL150" s="388"/>
      <c r="AM150" s="388"/>
      <c r="AN150" s="389"/>
      <c r="AO150" s="378"/>
      <c r="AP150" s="379"/>
      <c r="AQ150" s="387"/>
      <c r="AR150" s="388"/>
      <c r="AS150" s="387"/>
      <c r="AT150" s="387"/>
      <c r="AU150" s="388"/>
      <c r="AV150" s="387"/>
      <c r="AW150" s="386"/>
      <c r="AX150" s="411"/>
      <c r="AY150" s="408"/>
      <c r="AZ150" s="388"/>
      <c r="BA150" s="378"/>
      <c r="BB150" s="387"/>
      <c r="BC150" s="378"/>
      <c r="BD150" s="390"/>
      <c r="BE150" s="378"/>
      <c r="BF150" s="409"/>
      <c r="BG150" s="378"/>
      <c r="BH150" s="409"/>
      <c r="BI150" s="378"/>
      <c r="BJ150" s="378"/>
      <c r="BK150" s="378"/>
      <c r="BL150" s="409"/>
      <c r="BM150" s="378"/>
      <c r="BN150" s="409"/>
      <c r="BO150" s="378"/>
      <c r="BP150" s="378"/>
      <c r="BQ150" s="378"/>
      <c r="BR150" s="378"/>
      <c r="BS150" s="378"/>
      <c r="BT150" s="378"/>
      <c r="BU150" s="378"/>
      <c r="BV150" s="390"/>
      <c r="BW150" s="378"/>
      <c r="BX150" s="379"/>
      <c r="BY150" s="378"/>
      <c r="BZ150" s="383"/>
      <c r="CA150" s="409"/>
      <c r="CB150" s="383"/>
      <c r="CC150" s="384">
        <f t="shared" ref="CC150:CH150" si="13">IF($CI150=0,0,(CC151*$CI151+CC152*$CI152+CC153*$CI153)/$CI150)</f>
        <v>0</v>
      </c>
      <c r="CD150" s="384">
        <f t="shared" si="13"/>
        <v>0</v>
      </c>
      <c r="CE150" s="384">
        <f t="shared" si="13"/>
        <v>0</v>
      </c>
      <c r="CF150" s="384">
        <f t="shared" si="13"/>
        <v>0</v>
      </c>
      <c r="CG150" s="384">
        <f t="shared" si="13"/>
        <v>0</v>
      </c>
      <c r="CH150" s="384">
        <f t="shared" si="13"/>
        <v>0</v>
      </c>
      <c r="CI150" s="384">
        <f>SUM(CI151:CI153)</f>
        <v>0</v>
      </c>
      <c r="CJ150" s="384">
        <f>SUM(CJ151:CJ153)</f>
        <v>0</v>
      </c>
      <c r="CK150" s="384">
        <f>SUM(CK151:CK153)</f>
        <v>0</v>
      </c>
      <c r="CL150" s="378"/>
      <c r="CM150" s="378"/>
      <c r="CN150" s="378"/>
      <c r="CO150" s="378"/>
      <c r="CP150" s="378"/>
      <c r="CQ150" s="390"/>
      <c r="CR150" s="378"/>
      <c r="CS150" s="390"/>
      <c r="CT150" s="390"/>
      <c r="CU150" s="378"/>
      <c r="CV150" s="390"/>
      <c r="CW150" s="390"/>
      <c r="CX150" s="390"/>
      <c r="CY150" s="390"/>
      <c r="CZ150" s="390"/>
      <c r="DA150" s="390"/>
      <c r="DB150" s="390"/>
      <c r="DC150" s="390"/>
      <c r="DD150" s="378"/>
      <c r="DE150" s="378"/>
      <c r="DF150" s="378"/>
      <c r="DG150" s="378"/>
      <c r="DH150" s="378"/>
      <c r="DI150" s="390"/>
      <c r="DJ150" s="252">
        <f>CI150</f>
        <v>0</v>
      </c>
      <c r="DK150" s="384">
        <f>DJ150+IF(LEN(DM146)=0,DI146,DM146)</f>
        <v>0</v>
      </c>
      <c r="DL150" s="384">
        <f>SUM(DL151:DL153)</f>
        <v>0</v>
      </c>
      <c r="DM150" s="384">
        <f>IF(LOWER(CA150)="мазутопровод",0,DK150-DL150)</f>
        <v>0</v>
      </c>
      <c r="DN150" s="378"/>
      <c r="DO150" s="378" t="str">
        <f>Z146 &amp; "::" &amp; AB150</f>
        <v>::II квартал (01.04 - 30.06)</v>
      </c>
      <c r="DP150" s="378"/>
      <c r="DQ150" s="378"/>
      <c r="DR150" s="378"/>
      <c r="DS150" s="378"/>
      <c r="DT150" s="378"/>
      <c r="DU150" s="378"/>
      <c r="DV150" s="378"/>
      <c r="DW150" s="378"/>
      <c r="DX150" s="378"/>
      <c r="DY150" s="378"/>
      <c r="DZ150" s="378"/>
      <c r="EA150" s="378"/>
      <c r="EB150" s="378"/>
      <c r="EC150" s="378"/>
      <c r="ED150" s="378"/>
      <c r="EE150" s="378"/>
      <c r="EF150" s="378"/>
      <c r="EG150" s="378"/>
      <c r="EH150" s="378"/>
      <c r="EI150" s="385"/>
    </row>
    <row r="151" spans="1:139" s="303" customFormat="1" ht="12" customHeight="1">
      <c r="E151" s="317"/>
      <c r="F151" s="26"/>
      <c r="G151" s="26"/>
      <c r="H151" s="26"/>
      <c r="I151" s="26"/>
      <c r="J151" s="645"/>
      <c r="K151" s="26"/>
      <c r="L151" s="26"/>
      <c r="M151" s="26"/>
      <c r="N151" s="639"/>
      <c r="O151" s="639"/>
      <c r="P151" s="639"/>
      <c r="Q151" s="639"/>
      <c r="R151" s="639"/>
      <c r="S151" s="639"/>
      <c r="T151" s="338"/>
      <c r="U151" s="639"/>
      <c r="V151" s="639"/>
      <c r="W151" s="639"/>
      <c r="X151" s="640"/>
      <c r="Y151" s="639"/>
      <c r="Z151" s="637"/>
      <c r="AA151" s="638"/>
      <c r="AB151" s="375" t="s">
        <v>971</v>
      </c>
      <c r="AC151" s="376" t="s">
        <v>97</v>
      </c>
      <c r="AD151" s="414"/>
      <c r="AE151" s="415"/>
      <c r="AF151" s="415"/>
      <c r="AG151" s="377"/>
      <c r="AH151" s="376"/>
      <c r="AI151" s="378"/>
      <c r="AJ151" s="414"/>
      <c r="AK151" s="415"/>
      <c r="AL151" s="415"/>
      <c r="AM151" s="377"/>
      <c r="AN151" s="376"/>
      <c r="AO151" s="378"/>
      <c r="AP151" s="379" t="str">
        <f>IF(AO151="","",AO151)</f>
        <v/>
      </c>
      <c r="AQ151" s="377"/>
      <c r="AR151" s="380"/>
      <c r="AS151" s="377"/>
      <c r="AT151" s="377"/>
      <c r="AU151" s="380"/>
      <c r="AV151" s="377"/>
      <c r="AW151" s="376"/>
      <c r="AX151" s="412"/>
      <c r="AY151" s="408"/>
      <c r="AZ151" s="381"/>
      <c r="BA151" s="378"/>
      <c r="BB151" s="377"/>
      <c r="BC151" s="378"/>
      <c r="BD151" s="382"/>
      <c r="BE151" s="378"/>
      <c r="BF151" s="409"/>
      <c r="BG151" s="378"/>
      <c r="BH151" s="409"/>
      <c r="BI151" s="378"/>
      <c r="BJ151" s="378"/>
      <c r="BK151" s="378"/>
      <c r="BL151" s="376"/>
      <c r="BM151" s="378"/>
      <c r="BN151" s="376"/>
      <c r="BO151" s="378"/>
      <c r="BP151" s="378"/>
      <c r="BQ151" s="378"/>
      <c r="BR151" s="378"/>
      <c r="BS151" s="378"/>
      <c r="BT151" s="378"/>
      <c r="BU151" s="378"/>
      <c r="BV151" s="382"/>
      <c r="BW151" s="378"/>
      <c r="BX151" s="379"/>
      <c r="BY151" s="378"/>
      <c r="BZ151" s="383"/>
      <c r="CA151" s="410"/>
      <c r="CB151" s="383"/>
      <c r="CC151" s="286"/>
      <c r="CD151" s="384">
        <f>CC151*$T151</f>
        <v>0</v>
      </c>
      <c r="CE151" s="286"/>
      <c r="CF151" s="384">
        <f>CE151*$T151</f>
        <v>0</v>
      </c>
      <c r="CG151" s="384">
        <f>CC151-CE151-CW151</f>
        <v>0</v>
      </c>
      <c r="CH151" s="384">
        <f>CD151-CF151-CW151*$T151</f>
        <v>0</v>
      </c>
      <c r="CI151" s="286"/>
      <c r="CJ151" s="384">
        <f t="shared" ref="CJ151:CK153" si="14">CC151*$CI151/1000</f>
        <v>0</v>
      </c>
      <c r="CK151" s="384">
        <f t="shared" si="14"/>
        <v>0</v>
      </c>
      <c r="CL151" s="378"/>
      <c r="CM151" s="378"/>
      <c r="CN151" s="378"/>
      <c r="CO151" s="378"/>
      <c r="CP151" s="378"/>
      <c r="CQ151" s="410"/>
      <c r="CR151" s="378"/>
      <c r="CS151" s="390"/>
      <c r="CT151" s="390"/>
      <c r="CU151" s="378"/>
      <c r="CV151" s="390"/>
      <c r="CW151" s="390"/>
      <c r="CX151" s="390"/>
      <c r="CY151" s="390"/>
      <c r="CZ151" s="390"/>
      <c r="DA151" s="390"/>
      <c r="DB151" s="390"/>
      <c r="DC151" s="390"/>
      <c r="DD151" s="378"/>
      <c r="DE151" s="378"/>
      <c r="DF151" s="378"/>
      <c r="DG151" s="378"/>
      <c r="DH151" s="378"/>
      <c r="DI151" s="390"/>
      <c r="DJ151" s="390"/>
      <c r="DK151" s="390"/>
      <c r="DL151" s="286"/>
      <c r="DM151" s="390"/>
      <c r="DN151" s="378"/>
      <c r="DO151" s="378"/>
      <c r="DP151" s="378"/>
      <c r="DQ151" s="378"/>
      <c r="DR151" s="378"/>
      <c r="DS151" s="378"/>
      <c r="DT151" s="378"/>
      <c r="DU151" s="378"/>
      <c r="DV151" s="378"/>
      <c r="DW151" s="378"/>
      <c r="DX151" s="378"/>
      <c r="DY151" s="378"/>
      <c r="DZ151" s="378"/>
      <c r="EA151" s="378"/>
      <c r="EB151" s="378"/>
      <c r="EC151" s="378"/>
      <c r="ED151" s="378"/>
      <c r="EE151" s="378"/>
      <c r="EF151" s="378"/>
      <c r="EG151" s="378"/>
      <c r="EH151" s="378"/>
      <c r="EI151" s="385"/>
    </row>
    <row r="152" spans="1:139" s="303" customFormat="1" ht="12" customHeight="1">
      <c r="E152" s="317"/>
      <c r="F152" s="26"/>
      <c r="G152" s="26"/>
      <c r="H152" s="26"/>
      <c r="I152" s="26"/>
      <c r="J152" s="645"/>
      <c r="K152" s="26"/>
      <c r="L152" s="26"/>
      <c r="M152" s="26"/>
      <c r="N152" s="639"/>
      <c r="O152" s="639"/>
      <c r="P152" s="639"/>
      <c r="Q152" s="639"/>
      <c r="R152" s="639"/>
      <c r="S152" s="639"/>
      <c r="T152" s="338"/>
      <c r="U152" s="639"/>
      <c r="V152" s="639"/>
      <c r="W152" s="639"/>
      <c r="X152" s="640"/>
      <c r="Y152" s="639"/>
      <c r="Z152" s="637"/>
      <c r="AA152" s="638"/>
      <c r="AB152" s="375" t="s">
        <v>972</v>
      </c>
      <c r="AC152" s="376" t="s">
        <v>97</v>
      </c>
      <c r="AD152" s="414"/>
      <c r="AE152" s="415"/>
      <c r="AF152" s="415"/>
      <c r="AG152" s="377"/>
      <c r="AH152" s="376"/>
      <c r="AI152" s="378"/>
      <c r="AJ152" s="414"/>
      <c r="AK152" s="415"/>
      <c r="AL152" s="415"/>
      <c r="AM152" s="377"/>
      <c r="AN152" s="376"/>
      <c r="AO152" s="378"/>
      <c r="AP152" s="379" t="str">
        <f>IF(AO152="","",AO152)</f>
        <v/>
      </c>
      <c r="AQ152" s="377"/>
      <c r="AR152" s="380"/>
      <c r="AS152" s="377"/>
      <c r="AT152" s="377"/>
      <c r="AU152" s="380"/>
      <c r="AV152" s="377"/>
      <c r="AW152" s="376"/>
      <c r="AX152" s="412"/>
      <c r="AY152" s="408"/>
      <c r="AZ152" s="381"/>
      <c r="BA152" s="378"/>
      <c r="BB152" s="377"/>
      <c r="BC152" s="378"/>
      <c r="BD152" s="382"/>
      <c r="BE152" s="378"/>
      <c r="BF152" s="409"/>
      <c r="BG152" s="378"/>
      <c r="BH152" s="409"/>
      <c r="BI152" s="378"/>
      <c r="BJ152" s="378"/>
      <c r="BK152" s="378"/>
      <c r="BL152" s="376"/>
      <c r="BM152" s="378"/>
      <c r="BN152" s="376"/>
      <c r="BO152" s="378"/>
      <c r="BP152" s="378"/>
      <c r="BQ152" s="378"/>
      <c r="BR152" s="378"/>
      <c r="BS152" s="378"/>
      <c r="BT152" s="378"/>
      <c r="BU152" s="378"/>
      <c r="BV152" s="382"/>
      <c r="BW152" s="378"/>
      <c r="BX152" s="379"/>
      <c r="BY152" s="378"/>
      <c r="BZ152" s="383"/>
      <c r="CA152" s="410"/>
      <c r="CB152" s="383"/>
      <c r="CC152" s="286"/>
      <c r="CD152" s="384">
        <f>CC152*$T152</f>
        <v>0</v>
      </c>
      <c r="CE152" s="286"/>
      <c r="CF152" s="384">
        <f>CE152*$T152</f>
        <v>0</v>
      </c>
      <c r="CG152" s="384">
        <f>CC152-CE152-CW152</f>
        <v>0</v>
      </c>
      <c r="CH152" s="384">
        <f>CD152-CF152-CW152*$T152</f>
        <v>0</v>
      </c>
      <c r="CI152" s="286"/>
      <c r="CJ152" s="384">
        <f t="shared" si="14"/>
        <v>0</v>
      </c>
      <c r="CK152" s="384">
        <f t="shared" si="14"/>
        <v>0</v>
      </c>
      <c r="CL152" s="378"/>
      <c r="CM152" s="378"/>
      <c r="CN152" s="378"/>
      <c r="CO152" s="378"/>
      <c r="CP152" s="378"/>
      <c r="CQ152" s="410"/>
      <c r="CR152" s="378"/>
      <c r="CS152" s="390"/>
      <c r="CT152" s="390"/>
      <c r="CU152" s="378"/>
      <c r="CV152" s="390"/>
      <c r="CW152" s="390"/>
      <c r="CX152" s="390"/>
      <c r="CY152" s="390"/>
      <c r="CZ152" s="390"/>
      <c r="DA152" s="390"/>
      <c r="DB152" s="390"/>
      <c r="DC152" s="390"/>
      <c r="DD152" s="378"/>
      <c r="DE152" s="378"/>
      <c r="DF152" s="378"/>
      <c r="DG152" s="378"/>
      <c r="DH152" s="378"/>
      <c r="DI152" s="390"/>
      <c r="DJ152" s="390"/>
      <c r="DK152" s="390"/>
      <c r="DL152" s="286"/>
      <c r="DM152" s="390"/>
      <c r="DN152" s="378"/>
      <c r="DO152" s="378"/>
      <c r="DP152" s="378"/>
      <c r="DQ152" s="378"/>
      <c r="DR152" s="378"/>
      <c r="DS152" s="378"/>
      <c r="DT152" s="378"/>
      <c r="DU152" s="378"/>
      <c r="DV152" s="378"/>
      <c r="DW152" s="378"/>
      <c r="DX152" s="378"/>
      <c r="DY152" s="378"/>
      <c r="DZ152" s="378"/>
      <c r="EA152" s="378"/>
      <c r="EB152" s="378"/>
      <c r="EC152" s="378"/>
      <c r="ED152" s="378"/>
      <c r="EE152" s="378"/>
      <c r="EF152" s="378"/>
      <c r="EG152" s="378"/>
      <c r="EH152" s="378"/>
      <c r="EI152" s="385"/>
    </row>
    <row r="153" spans="1:139" s="303" customFormat="1" ht="12" customHeight="1">
      <c r="E153" s="317"/>
      <c r="F153" s="26"/>
      <c r="G153" s="26"/>
      <c r="H153" s="26"/>
      <c r="I153" s="26"/>
      <c r="J153" s="645"/>
      <c r="K153" s="26"/>
      <c r="L153" s="26"/>
      <c r="M153" s="26"/>
      <c r="N153" s="639"/>
      <c r="O153" s="639"/>
      <c r="P153" s="639"/>
      <c r="Q153" s="639"/>
      <c r="R153" s="639"/>
      <c r="S153" s="639"/>
      <c r="T153" s="338"/>
      <c r="U153" s="639"/>
      <c r="V153" s="639"/>
      <c r="W153" s="639"/>
      <c r="X153" s="640"/>
      <c r="Y153" s="639"/>
      <c r="Z153" s="637"/>
      <c r="AA153" s="638"/>
      <c r="AB153" s="375" t="s">
        <v>973</v>
      </c>
      <c r="AC153" s="376" t="s">
        <v>97</v>
      </c>
      <c r="AD153" s="414"/>
      <c r="AE153" s="415"/>
      <c r="AF153" s="415"/>
      <c r="AG153" s="377"/>
      <c r="AH153" s="376"/>
      <c r="AI153" s="378"/>
      <c r="AJ153" s="414"/>
      <c r="AK153" s="415"/>
      <c r="AL153" s="415"/>
      <c r="AM153" s="377"/>
      <c r="AN153" s="376"/>
      <c r="AO153" s="378"/>
      <c r="AP153" s="379" t="str">
        <f>IF(AO153="","",AO153)</f>
        <v/>
      </c>
      <c r="AQ153" s="377"/>
      <c r="AR153" s="380"/>
      <c r="AS153" s="377"/>
      <c r="AT153" s="377"/>
      <c r="AU153" s="380"/>
      <c r="AV153" s="377"/>
      <c r="AW153" s="376"/>
      <c r="AX153" s="412"/>
      <c r="AY153" s="408"/>
      <c r="AZ153" s="381"/>
      <c r="BA153" s="378"/>
      <c r="BB153" s="377"/>
      <c r="BC153" s="378"/>
      <c r="BD153" s="382"/>
      <c r="BE153" s="378"/>
      <c r="BF153" s="409"/>
      <c r="BG153" s="378"/>
      <c r="BH153" s="409"/>
      <c r="BI153" s="378"/>
      <c r="BJ153" s="378"/>
      <c r="BK153" s="378"/>
      <c r="BL153" s="376"/>
      <c r="BM153" s="378"/>
      <c r="BN153" s="376"/>
      <c r="BO153" s="378"/>
      <c r="BP153" s="378"/>
      <c r="BQ153" s="378"/>
      <c r="BR153" s="378"/>
      <c r="BS153" s="378"/>
      <c r="BT153" s="378"/>
      <c r="BU153" s="378"/>
      <c r="BV153" s="382"/>
      <c r="BW153" s="378"/>
      <c r="BX153" s="379"/>
      <c r="BY153" s="378"/>
      <c r="BZ153" s="383"/>
      <c r="CA153" s="410"/>
      <c r="CB153" s="383"/>
      <c r="CC153" s="286"/>
      <c r="CD153" s="384">
        <f>CC153*$T153</f>
        <v>0</v>
      </c>
      <c r="CE153" s="286"/>
      <c r="CF153" s="384">
        <f>CE153*$T153</f>
        <v>0</v>
      </c>
      <c r="CG153" s="384">
        <f>CC153-CE153-CW153</f>
        <v>0</v>
      </c>
      <c r="CH153" s="384">
        <f>CD153-CF153-CW153*$T153</f>
        <v>0</v>
      </c>
      <c r="CI153" s="286"/>
      <c r="CJ153" s="384">
        <f t="shared" si="14"/>
        <v>0</v>
      </c>
      <c r="CK153" s="384">
        <f t="shared" si="14"/>
        <v>0</v>
      </c>
      <c r="CL153" s="378"/>
      <c r="CM153" s="378"/>
      <c r="CN153" s="378"/>
      <c r="CO153" s="378"/>
      <c r="CP153" s="378"/>
      <c r="CQ153" s="410"/>
      <c r="CR153" s="378"/>
      <c r="CS153" s="390"/>
      <c r="CT153" s="390"/>
      <c r="CU153" s="378"/>
      <c r="CV153" s="390"/>
      <c r="CW153" s="390"/>
      <c r="CX153" s="390"/>
      <c r="CY153" s="390"/>
      <c r="CZ153" s="390"/>
      <c r="DA153" s="390"/>
      <c r="DB153" s="390"/>
      <c r="DC153" s="390"/>
      <c r="DD153" s="378"/>
      <c r="DE153" s="378"/>
      <c r="DF153" s="378"/>
      <c r="DG153" s="378"/>
      <c r="DH153" s="378"/>
      <c r="DI153" s="390"/>
      <c r="DJ153" s="390"/>
      <c r="DK153" s="390"/>
      <c r="DL153" s="286"/>
      <c r="DM153" s="390"/>
      <c r="DN153" s="378"/>
      <c r="DO153" s="378"/>
      <c r="DP153" s="378"/>
      <c r="DQ153" s="378"/>
      <c r="DR153" s="378"/>
      <c r="DS153" s="378"/>
      <c r="DT153" s="378"/>
      <c r="DU153" s="378"/>
      <c r="DV153" s="378"/>
      <c r="DW153" s="378"/>
      <c r="DX153" s="378"/>
      <c r="DY153" s="378"/>
      <c r="DZ153" s="378"/>
      <c r="EA153" s="378"/>
      <c r="EB153" s="378"/>
      <c r="EC153" s="378"/>
      <c r="ED153" s="378"/>
      <c r="EE153" s="378"/>
      <c r="EF153" s="378"/>
      <c r="EG153" s="378"/>
      <c r="EH153" s="378"/>
      <c r="EI153" s="385"/>
    </row>
    <row r="154" spans="1:139" s="303" customFormat="1" ht="12" hidden="1" customHeight="1">
      <c r="E154" s="317"/>
      <c r="F154" s="26"/>
      <c r="G154" s="26"/>
      <c r="H154" s="26"/>
      <c r="I154" s="26"/>
      <c r="J154" s="645"/>
      <c r="K154" s="26"/>
      <c r="L154" s="26"/>
      <c r="M154" s="26"/>
      <c r="N154" s="639"/>
      <c r="O154" s="639"/>
      <c r="P154" s="639"/>
      <c r="Q154" s="639"/>
      <c r="R154" s="639"/>
      <c r="S154" s="639"/>
      <c r="T154" s="338"/>
      <c r="U154" s="639"/>
      <c r="V154" s="639"/>
      <c r="W154" s="639"/>
      <c r="X154" s="640"/>
      <c r="Y154" s="639"/>
      <c r="Z154" s="637"/>
      <c r="AA154" s="638"/>
      <c r="AB154" s="375"/>
      <c r="AC154" s="417"/>
      <c r="AD154" s="386"/>
      <c r="AE154" s="387"/>
      <c r="AF154" s="388"/>
      <c r="AG154" s="388"/>
      <c r="AH154" s="389"/>
      <c r="AI154" s="378"/>
      <c r="AJ154" s="386"/>
      <c r="AK154" s="387"/>
      <c r="AL154" s="388"/>
      <c r="AM154" s="388"/>
      <c r="AN154" s="389"/>
      <c r="AO154" s="378"/>
      <c r="AP154" s="379"/>
      <c r="AQ154" s="387"/>
      <c r="AR154" s="388"/>
      <c r="AS154" s="387"/>
      <c r="AT154" s="387"/>
      <c r="AU154" s="388"/>
      <c r="AV154" s="387"/>
      <c r="AW154" s="386"/>
      <c r="AX154" s="411"/>
      <c r="AY154" s="408"/>
      <c r="AZ154" s="388"/>
      <c r="BA154" s="378"/>
      <c r="BB154" s="387"/>
      <c r="BC154" s="378"/>
      <c r="BD154" s="390"/>
      <c r="BE154" s="378"/>
      <c r="BF154" s="409"/>
      <c r="BG154" s="378"/>
      <c r="BH154" s="409"/>
      <c r="BI154" s="378"/>
      <c r="BJ154" s="378"/>
      <c r="BK154" s="378"/>
      <c r="BL154" s="409"/>
      <c r="BM154" s="378"/>
      <c r="BN154" s="409"/>
      <c r="BO154" s="378"/>
      <c r="BP154" s="378"/>
      <c r="BQ154" s="378"/>
      <c r="BR154" s="378"/>
      <c r="BS154" s="378"/>
      <c r="BT154" s="378"/>
      <c r="BU154" s="378"/>
      <c r="BV154" s="390"/>
      <c r="BW154" s="378"/>
      <c r="BX154" s="379"/>
      <c r="BY154" s="378"/>
      <c r="BZ154" s="383"/>
      <c r="CA154" s="409"/>
      <c r="CB154" s="383"/>
      <c r="CC154" s="389"/>
      <c r="CD154" s="390"/>
      <c r="CE154" s="389"/>
      <c r="CF154" s="390"/>
      <c r="CG154" s="390"/>
      <c r="CH154" s="390"/>
      <c r="CI154" s="389"/>
      <c r="CJ154" s="390"/>
      <c r="CK154" s="390"/>
      <c r="CL154" s="378"/>
      <c r="CM154" s="378"/>
      <c r="CN154" s="378"/>
      <c r="CO154" s="378"/>
      <c r="CP154" s="378"/>
      <c r="CQ154" s="390"/>
      <c r="CR154" s="378"/>
      <c r="CS154" s="390"/>
      <c r="CT154" s="390"/>
      <c r="CU154" s="378"/>
      <c r="CV154" s="390"/>
      <c r="CW154" s="390"/>
      <c r="CX154" s="390"/>
      <c r="CY154" s="390"/>
      <c r="CZ154" s="390"/>
      <c r="DA154" s="390"/>
      <c r="DB154" s="390"/>
      <c r="DC154" s="390"/>
      <c r="DD154" s="378"/>
      <c r="DE154" s="378"/>
      <c r="DF154" s="378"/>
      <c r="DG154" s="378"/>
      <c r="DH154" s="378"/>
      <c r="DI154" s="390"/>
      <c r="DJ154" s="390"/>
      <c r="DK154" s="390"/>
      <c r="DL154" s="390"/>
      <c r="DM154" s="390"/>
      <c r="DN154" s="378"/>
      <c r="DO154" s="378"/>
      <c r="DP154" s="378"/>
      <c r="DQ154" s="378"/>
      <c r="DR154" s="378"/>
      <c r="DS154" s="378"/>
      <c r="DT154" s="378"/>
      <c r="DU154" s="378"/>
      <c r="DV154" s="378"/>
      <c r="DW154" s="378"/>
      <c r="DX154" s="378"/>
      <c r="DY154" s="378"/>
      <c r="DZ154" s="378"/>
      <c r="EA154" s="378"/>
      <c r="EB154" s="378"/>
      <c r="EC154" s="378"/>
      <c r="ED154" s="378"/>
      <c r="EE154" s="378"/>
      <c r="EF154" s="378"/>
      <c r="EG154" s="378"/>
      <c r="EH154" s="378"/>
      <c r="EI154" s="389"/>
    </row>
    <row r="155" spans="1:139" s="303" customFormat="1" ht="12" hidden="1" customHeight="1">
      <c r="E155" s="317"/>
      <c r="F155" s="26"/>
      <c r="G155" s="26"/>
      <c r="H155" s="26"/>
      <c r="I155" s="26"/>
      <c r="J155" s="645"/>
      <c r="K155" s="26"/>
      <c r="L155" s="26"/>
      <c r="M155" s="26"/>
      <c r="N155" s="639"/>
      <c r="O155" s="639"/>
      <c r="P155" s="639"/>
      <c r="Q155" s="639"/>
      <c r="R155" s="639"/>
      <c r="S155" s="639"/>
      <c r="T155" s="338"/>
      <c r="U155" s="639"/>
      <c r="V155" s="639"/>
      <c r="W155" s="639"/>
      <c r="X155" s="640"/>
      <c r="Y155" s="639"/>
      <c r="Z155" s="637"/>
      <c r="AA155" s="638"/>
      <c r="AB155" s="375"/>
      <c r="AC155" s="417"/>
      <c r="AD155" s="386"/>
      <c r="AE155" s="387"/>
      <c r="AF155" s="388"/>
      <c r="AG155" s="388"/>
      <c r="AH155" s="389"/>
      <c r="AI155" s="378"/>
      <c r="AJ155" s="386"/>
      <c r="AK155" s="387"/>
      <c r="AL155" s="388"/>
      <c r="AM155" s="388"/>
      <c r="AN155" s="389"/>
      <c r="AO155" s="378"/>
      <c r="AP155" s="379"/>
      <c r="AQ155" s="387"/>
      <c r="AR155" s="388"/>
      <c r="AS155" s="387"/>
      <c r="AT155" s="387"/>
      <c r="AU155" s="388"/>
      <c r="AV155" s="387"/>
      <c r="AW155" s="386"/>
      <c r="AX155" s="411"/>
      <c r="AY155" s="408"/>
      <c r="AZ155" s="388"/>
      <c r="BA155" s="378"/>
      <c r="BB155" s="387"/>
      <c r="BC155" s="378"/>
      <c r="BD155" s="390"/>
      <c r="BE155" s="378"/>
      <c r="BF155" s="409"/>
      <c r="BG155" s="378"/>
      <c r="BH155" s="409"/>
      <c r="BI155" s="378"/>
      <c r="BJ155" s="378"/>
      <c r="BK155" s="378"/>
      <c r="BL155" s="409"/>
      <c r="BM155" s="378"/>
      <c r="BN155" s="409"/>
      <c r="BO155" s="378"/>
      <c r="BP155" s="378"/>
      <c r="BQ155" s="378"/>
      <c r="BR155" s="378"/>
      <c r="BS155" s="378"/>
      <c r="BT155" s="378"/>
      <c r="BU155" s="378"/>
      <c r="BV155" s="390"/>
      <c r="BW155" s="378"/>
      <c r="BX155" s="379"/>
      <c r="BY155" s="378"/>
      <c r="BZ155" s="383"/>
      <c r="CA155" s="409"/>
      <c r="CB155" s="383"/>
      <c r="CC155" s="389"/>
      <c r="CD155" s="390"/>
      <c r="CE155" s="389"/>
      <c r="CF155" s="390"/>
      <c r="CG155" s="390"/>
      <c r="CH155" s="390"/>
      <c r="CI155" s="389"/>
      <c r="CJ155" s="390"/>
      <c r="CK155" s="390"/>
      <c r="CL155" s="378"/>
      <c r="CM155" s="378"/>
      <c r="CN155" s="378"/>
      <c r="CO155" s="378"/>
      <c r="CP155" s="378"/>
      <c r="CQ155" s="390"/>
      <c r="CR155" s="378"/>
      <c r="CS155" s="390"/>
      <c r="CT155" s="390"/>
      <c r="CU155" s="378"/>
      <c r="CV155" s="390"/>
      <c r="CW155" s="390"/>
      <c r="CX155" s="390"/>
      <c r="CY155" s="390"/>
      <c r="CZ155" s="390"/>
      <c r="DA155" s="390"/>
      <c r="DB155" s="390"/>
      <c r="DC155" s="390"/>
      <c r="DD155" s="378"/>
      <c r="DE155" s="378"/>
      <c r="DF155" s="378"/>
      <c r="DG155" s="378"/>
      <c r="DH155" s="378"/>
      <c r="DI155" s="390"/>
      <c r="DJ155" s="390"/>
      <c r="DK155" s="390"/>
      <c r="DL155" s="390"/>
      <c r="DM155" s="390"/>
      <c r="DN155" s="378"/>
      <c r="DO155" s="378"/>
      <c r="DP155" s="378"/>
      <c r="DQ155" s="378"/>
      <c r="DR155" s="378"/>
      <c r="DS155" s="378"/>
      <c r="DT155" s="378"/>
      <c r="DU155" s="378"/>
      <c r="DV155" s="378"/>
      <c r="DW155" s="378"/>
      <c r="DX155" s="378"/>
      <c r="DY155" s="378"/>
      <c r="DZ155" s="378"/>
      <c r="EA155" s="378"/>
      <c r="EB155" s="378"/>
      <c r="EC155" s="378"/>
      <c r="ED155" s="378"/>
      <c r="EE155" s="378"/>
      <c r="EF155" s="378"/>
      <c r="EG155" s="378"/>
      <c r="EH155" s="378"/>
      <c r="EI155" s="389"/>
    </row>
    <row r="156" spans="1:139" s="303" customFormat="1" ht="12" hidden="1" customHeight="1">
      <c r="E156" s="317"/>
      <c r="F156" s="26"/>
      <c r="G156" s="26"/>
      <c r="H156" s="26"/>
      <c r="I156" s="26"/>
      <c r="J156" s="645"/>
      <c r="K156" s="26"/>
      <c r="L156" s="26"/>
      <c r="M156" s="26"/>
      <c r="N156" s="639"/>
      <c r="O156" s="639"/>
      <c r="P156" s="639"/>
      <c r="Q156" s="639"/>
      <c r="R156" s="639"/>
      <c r="S156" s="639"/>
      <c r="T156" s="338"/>
      <c r="U156" s="639"/>
      <c r="V156" s="639"/>
      <c r="W156" s="639"/>
      <c r="X156" s="640"/>
      <c r="Y156" s="639"/>
      <c r="Z156" s="637"/>
      <c r="AA156" s="638"/>
      <c r="AB156" s="375"/>
      <c r="AC156" s="417"/>
      <c r="AD156" s="386"/>
      <c r="AE156" s="387"/>
      <c r="AF156" s="388"/>
      <c r="AG156" s="388"/>
      <c r="AH156" s="389"/>
      <c r="AI156" s="378"/>
      <c r="AJ156" s="386"/>
      <c r="AK156" s="387"/>
      <c r="AL156" s="388"/>
      <c r="AM156" s="388"/>
      <c r="AN156" s="389"/>
      <c r="AO156" s="378"/>
      <c r="AP156" s="379"/>
      <c r="AQ156" s="387"/>
      <c r="AR156" s="388"/>
      <c r="AS156" s="387"/>
      <c r="AT156" s="387"/>
      <c r="AU156" s="388"/>
      <c r="AV156" s="387"/>
      <c r="AW156" s="386"/>
      <c r="AX156" s="411"/>
      <c r="AY156" s="408"/>
      <c r="AZ156" s="388"/>
      <c r="BA156" s="378"/>
      <c r="BB156" s="387"/>
      <c r="BC156" s="378"/>
      <c r="BD156" s="390"/>
      <c r="BE156" s="378"/>
      <c r="BF156" s="409"/>
      <c r="BG156" s="378"/>
      <c r="BH156" s="409"/>
      <c r="BI156" s="378"/>
      <c r="BJ156" s="378"/>
      <c r="BK156" s="378"/>
      <c r="BL156" s="409"/>
      <c r="BM156" s="378"/>
      <c r="BN156" s="409"/>
      <c r="BO156" s="378"/>
      <c r="BP156" s="378"/>
      <c r="BQ156" s="378"/>
      <c r="BR156" s="378"/>
      <c r="BS156" s="378"/>
      <c r="BT156" s="378"/>
      <c r="BU156" s="378"/>
      <c r="BV156" s="390"/>
      <c r="BW156" s="378"/>
      <c r="BX156" s="379"/>
      <c r="BY156" s="378"/>
      <c r="BZ156" s="383"/>
      <c r="CA156" s="409"/>
      <c r="CB156" s="383"/>
      <c r="CC156" s="389"/>
      <c r="CD156" s="390"/>
      <c r="CE156" s="389"/>
      <c r="CF156" s="390"/>
      <c r="CG156" s="390"/>
      <c r="CH156" s="390"/>
      <c r="CI156" s="389"/>
      <c r="CJ156" s="390"/>
      <c r="CK156" s="390"/>
      <c r="CL156" s="378"/>
      <c r="CM156" s="378"/>
      <c r="CN156" s="378"/>
      <c r="CO156" s="378"/>
      <c r="CP156" s="378"/>
      <c r="CQ156" s="390"/>
      <c r="CR156" s="378"/>
      <c r="CS156" s="390"/>
      <c r="CT156" s="390"/>
      <c r="CU156" s="378"/>
      <c r="CV156" s="390"/>
      <c r="CW156" s="390"/>
      <c r="CX156" s="390"/>
      <c r="CY156" s="390"/>
      <c r="CZ156" s="390"/>
      <c r="DA156" s="390"/>
      <c r="DB156" s="390"/>
      <c r="DC156" s="390"/>
      <c r="DD156" s="378"/>
      <c r="DE156" s="378"/>
      <c r="DF156" s="378"/>
      <c r="DG156" s="378"/>
      <c r="DH156" s="378"/>
      <c r="DI156" s="390"/>
      <c r="DJ156" s="390"/>
      <c r="DK156" s="390"/>
      <c r="DL156" s="390"/>
      <c r="DM156" s="390"/>
      <c r="DN156" s="378"/>
      <c r="DO156" s="378"/>
      <c r="DP156" s="378"/>
      <c r="DQ156" s="378"/>
      <c r="DR156" s="378"/>
      <c r="DS156" s="378"/>
      <c r="DT156" s="378"/>
      <c r="DU156" s="378"/>
      <c r="DV156" s="378"/>
      <c r="DW156" s="378"/>
      <c r="DX156" s="378"/>
      <c r="DY156" s="378"/>
      <c r="DZ156" s="378"/>
      <c r="EA156" s="378"/>
      <c r="EB156" s="378"/>
      <c r="EC156" s="378"/>
      <c r="ED156" s="378"/>
      <c r="EE156" s="378"/>
      <c r="EF156" s="378"/>
      <c r="EG156" s="378"/>
      <c r="EH156" s="378"/>
      <c r="EI156" s="389"/>
    </row>
    <row r="157" spans="1:139" s="303" customFormat="1" ht="12" hidden="1" customHeight="1">
      <c r="E157" s="317"/>
      <c r="F157" s="26"/>
      <c r="G157" s="26"/>
      <c r="H157" s="26"/>
      <c r="I157" s="26"/>
      <c r="J157" s="645"/>
      <c r="K157" s="26"/>
      <c r="L157" s="26"/>
      <c r="M157" s="26"/>
      <c r="N157" s="639"/>
      <c r="O157" s="639"/>
      <c r="P157" s="639"/>
      <c r="Q157" s="639"/>
      <c r="R157" s="639"/>
      <c r="S157" s="639"/>
      <c r="T157" s="338"/>
      <c r="U157" s="639"/>
      <c r="V157" s="639"/>
      <c r="W157" s="639"/>
      <c r="X157" s="640"/>
      <c r="Y157" s="639"/>
      <c r="Z157" s="637"/>
      <c r="AA157" s="638"/>
      <c r="AB157" s="375"/>
      <c r="AC157" s="417"/>
      <c r="AD157" s="386"/>
      <c r="AE157" s="387"/>
      <c r="AF157" s="388"/>
      <c r="AG157" s="388"/>
      <c r="AH157" s="389"/>
      <c r="AI157" s="378"/>
      <c r="AJ157" s="386"/>
      <c r="AK157" s="387"/>
      <c r="AL157" s="388"/>
      <c r="AM157" s="388"/>
      <c r="AN157" s="389"/>
      <c r="AO157" s="378"/>
      <c r="AP157" s="379"/>
      <c r="AQ157" s="387"/>
      <c r="AR157" s="388"/>
      <c r="AS157" s="387"/>
      <c r="AT157" s="387"/>
      <c r="AU157" s="388"/>
      <c r="AV157" s="387"/>
      <c r="AW157" s="386"/>
      <c r="AX157" s="411"/>
      <c r="AY157" s="408"/>
      <c r="AZ157" s="388"/>
      <c r="BA157" s="378"/>
      <c r="BB157" s="387"/>
      <c r="BC157" s="378"/>
      <c r="BD157" s="390"/>
      <c r="BE157" s="378"/>
      <c r="BF157" s="409"/>
      <c r="BG157" s="378"/>
      <c r="BH157" s="409"/>
      <c r="BI157" s="378"/>
      <c r="BJ157" s="378"/>
      <c r="BK157" s="378"/>
      <c r="BL157" s="409"/>
      <c r="BM157" s="378"/>
      <c r="BN157" s="409"/>
      <c r="BO157" s="378"/>
      <c r="BP157" s="378"/>
      <c r="BQ157" s="378"/>
      <c r="BR157" s="378"/>
      <c r="BS157" s="378"/>
      <c r="BT157" s="378"/>
      <c r="BU157" s="378"/>
      <c r="BV157" s="390"/>
      <c r="BW157" s="378"/>
      <c r="BX157" s="379"/>
      <c r="BY157" s="378"/>
      <c r="BZ157" s="383"/>
      <c r="CA157" s="409"/>
      <c r="CB157" s="383"/>
      <c r="CC157" s="389"/>
      <c r="CD157" s="390"/>
      <c r="CE157" s="389"/>
      <c r="CF157" s="390"/>
      <c r="CG157" s="390"/>
      <c r="CH157" s="390"/>
      <c r="CI157" s="389"/>
      <c r="CJ157" s="390"/>
      <c r="CK157" s="390"/>
      <c r="CL157" s="378"/>
      <c r="CM157" s="378"/>
      <c r="CN157" s="378"/>
      <c r="CO157" s="378"/>
      <c r="CP157" s="378"/>
      <c r="CQ157" s="390"/>
      <c r="CR157" s="378"/>
      <c r="CS157" s="390"/>
      <c r="CT157" s="390"/>
      <c r="CU157" s="378"/>
      <c r="CV157" s="390"/>
      <c r="CW157" s="390"/>
      <c r="CX157" s="390"/>
      <c r="CY157" s="390"/>
      <c r="CZ157" s="390"/>
      <c r="DA157" s="390"/>
      <c r="DB157" s="390"/>
      <c r="DC157" s="390"/>
      <c r="DD157" s="378"/>
      <c r="DE157" s="378"/>
      <c r="DF157" s="378"/>
      <c r="DG157" s="378"/>
      <c r="DH157" s="378"/>
      <c r="DI157" s="390"/>
      <c r="DJ157" s="390"/>
      <c r="DK157" s="390"/>
      <c r="DL157" s="390"/>
      <c r="DM157" s="390"/>
      <c r="DN157" s="378"/>
      <c r="DO157" s="378"/>
      <c r="DP157" s="378"/>
      <c r="DQ157" s="378"/>
      <c r="DR157" s="378"/>
      <c r="DS157" s="378"/>
      <c r="DT157" s="378"/>
      <c r="DU157" s="378"/>
      <c r="DV157" s="378"/>
      <c r="DW157" s="378"/>
      <c r="DX157" s="378"/>
      <c r="DY157" s="378"/>
      <c r="DZ157" s="378"/>
      <c r="EA157" s="378"/>
      <c r="EB157" s="378"/>
      <c r="EC157" s="378"/>
      <c r="ED157" s="378"/>
      <c r="EE157" s="378"/>
      <c r="EF157" s="378"/>
      <c r="EG157" s="378"/>
      <c r="EH157" s="378"/>
      <c r="EI157" s="389"/>
    </row>
    <row r="158" spans="1:139" s="303" customFormat="1" ht="12" hidden="1" customHeight="1">
      <c r="E158" s="317"/>
      <c r="F158" s="26"/>
      <c r="G158" s="26"/>
      <c r="H158" s="26"/>
      <c r="I158" s="26"/>
      <c r="J158" s="645"/>
      <c r="K158" s="26"/>
      <c r="L158" s="26"/>
      <c r="M158" s="26"/>
      <c r="N158" s="639"/>
      <c r="O158" s="639"/>
      <c r="P158" s="639"/>
      <c r="Q158" s="639"/>
      <c r="R158" s="639"/>
      <c r="S158" s="639"/>
      <c r="T158" s="338"/>
      <c r="U158" s="639"/>
      <c r="V158" s="639"/>
      <c r="W158" s="639"/>
      <c r="X158" s="640"/>
      <c r="Y158" s="639"/>
      <c r="Z158" s="637"/>
      <c r="AA158" s="638"/>
      <c r="AB158" s="375"/>
      <c r="AC158" s="417"/>
      <c r="AD158" s="386"/>
      <c r="AE158" s="387"/>
      <c r="AF158" s="388"/>
      <c r="AG158" s="388"/>
      <c r="AH158" s="389"/>
      <c r="AI158" s="378"/>
      <c r="AJ158" s="386"/>
      <c r="AK158" s="387"/>
      <c r="AL158" s="388"/>
      <c r="AM158" s="388"/>
      <c r="AN158" s="389"/>
      <c r="AO158" s="378"/>
      <c r="AP158" s="379"/>
      <c r="AQ158" s="387"/>
      <c r="AR158" s="388"/>
      <c r="AS158" s="387"/>
      <c r="AT158" s="387"/>
      <c r="AU158" s="388"/>
      <c r="AV158" s="387"/>
      <c r="AW158" s="386"/>
      <c r="AX158" s="411"/>
      <c r="AY158" s="408"/>
      <c r="AZ158" s="388"/>
      <c r="BA158" s="378"/>
      <c r="BB158" s="387"/>
      <c r="BC158" s="378"/>
      <c r="BD158" s="390"/>
      <c r="BE158" s="378"/>
      <c r="BF158" s="409"/>
      <c r="BG158" s="378"/>
      <c r="BH158" s="409"/>
      <c r="BI158" s="378"/>
      <c r="BJ158" s="378"/>
      <c r="BK158" s="378"/>
      <c r="BL158" s="409"/>
      <c r="BM158" s="378"/>
      <c r="BN158" s="409"/>
      <c r="BO158" s="378"/>
      <c r="BP158" s="378"/>
      <c r="BQ158" s="378"/>
      <c r="BR158" s="378"/>
      <c r="BS158" s="378"/>
      <c r="BT158" s="378"/>
      <c r="BU158" s="378"/>
      <c r="BV158" s="390"/>
      <c r="BW158" s="378"/>
      <c r="BX158" s="379"/>
      <c r="BY158" s="378"/>
      <c r="BZ158" s="383"/>
      <c r="CA158" s="409"/>
      <c r="CB158" s="383"/>
      <c r="CC158" s="389"/>
      <c r="CD158" s="390"/>
      <c r="CE158" s="389"/>
      <c r="CF158" s="390"/>
      <c r="CG158" s="390"/>
      <c r="CH158" s="390"/>
      <c r="CI158" s="389"/>
      <c r="CJ158" s="390"/>
      <c r="CK158" s="390"/>
      <c r="CL158" s="378"/>
      <c r="CM158" s="378"/>
      <c r="CN158" s="378"/>
      <c r="CO158" s="378"/>
      <c r="CP158" s="378"/>
      <c r="CQ158" s="390"/>
      <c r="CR158" s="378"/>
      <c r="CS158" s="390"/>
      <c r="CT158" s="390"/>
      <c r="CU158" s="378"/>
      <c r="CV158" s="390"/>
      <c r="CW158" s="390"/>
      <c r="CX158" s="390"/>
      <c r="CY158" s="390"/>
      <c r="CZ158" s="390"/>
      <c r="DA158" s="390"/>
      <c r="DB158" s="390"/>
      <c r="DC158" s="390"/>
      <c r="DD158" s="378"/>
      <c r="DE158" s="378"/>
      <c r="DF158" s="378"/>
      <c r="DG158" s="378"/>
      <c r="DH158" s="378"/>
      <c r="DI158" s="390"/>
      <c r="DJ158" s="390"/>
      <c r="DK158" s="390"/>
      <c r="DL158" s="390"/>
      <c r="DM158" s="390"/>
      <c r="DN158" s="378"/>
      <c r="DO158" s="378"/>
      <c r="DP158" s="378"/>
      <c r="DQ158" s="378"/>
      <c r="DR158" s="378"/>
      <c r="DS158" s="378"/>
      <c r="DT158" s="378"/>
      <c r="DU158" s="378"/>
      <c r="DV158" s="378"/>
      <c r="DW158" s="378"/>
      <c r="DX158" s="378"/>
      <c r="DY158" s="378"/>
      <c r="DZ158" s="378"/>
      <c r="EA158" s="378"/>
      <c r="EB158" s="378"/>
      <c r="EC158" s="378"/>
      <c r="ED158" s="378"/>
      <c r="EE158" s="378"/>
      <c r="EF158" s="378"/>
      <c r="EG158" s="378"/>
      <c r="EH158" s="378"/>
      <c r="EI158" s="389"/>
    </row>
    <row r="159" spans="1:139" s="303" customFormat="1" ht="12" hidden="1" customHeight="1">
      <c r="E159" s="317"/>
      <c r="F159" s="26"/>
      <c r="G159" s="26"/>
      <c r="H159" s="26"/>
      <c r="I159" s="26"/>
      <c r="J159" s="645"/>
      <c r="K159" s="26"/>
      <c r="L159" s="26"/>
      <c r="M159" s="26"/>
      <c r="N159" s="639"/>
      <c r="O159" s="639"/>
      <c r="P159" s="639"/>
      <c r="Q159" s="639"/>
      <c r="R159" s="639"/>
      <c r="S159" s="639"/>
      <c r="T159" s="338"/>
      <c r="U159" s="639"/>
      <c r="V159" s="639"/>
      <c r="W159" s="639"/>
      <c r="X159" s="640"/>
      <c r="Y159" s="639"/>
      <c r="Z159" s="637"/>
      <c r="AA159" s="638"/>
      <c r="AB159" s="375"/>
      <c r="AC159" s="417"/>
      <c r="AD159" s="386"/>
      <c r="AE159" s="387"/>
      <c r="AF159" s="388"/>
      <c r="AG159" s="388"/>
      <c r="AH159" s="389"/>
      <c r="AI159" s="378"/>
      <c r="AJ159" s="386"/>
      <c r="AK159" s="387"/>
      <c r="AL159" s="388"/>
      <c r="AM159" s="388"/>
      <c r="AN159" s="389"/>
      <c r="AO159" s="378"/>
      <c r="AP159" s="379"/>
      <c r="AQ159" s="387"/>
      <c r="AR159" s="388"/>
      <c r="AS159" s="387"/>
      <c r="AT159" s="387"/>
      <c r="AU159" s="388"/>
      <c r="AV159" s="387"/>
      <c r="AW159" s="386"/>
      <c r="AX159" s="411"/>
      <c r="AY159" s="408"/>
      <c r="AZ159" s="388"/>
      <c r="BA159" s="378"/>
      <c r="BB159" s="387"/>
      <c r="BC159" s="378"/>
      <c r="BD159" s="390"/>
      <c r="BE159" s="378"/>
      <c r="BF159" s="409"/>
      <c r="BG159" s="378"/>
      <c r="BH159" s="409"/>
      <c r="BI159" s="378"/>
      <c r="BJ159" s="378"/>
      <c r="BK159" s="378"/>
      <c r="BL159" s="409"/>
      <c r="BM159" s="378"/>
      <c r="BN159" s="409"/>
      <c r="BO159" s="378"/>
      <c r="BP159" s="378"/>
      <c r="BQ159" s="378"/>
      <c r="BR159" s="378"/>
      <c r="BS159" s="378"/>
      <c r="BT159" s="378"/>
      <c r="BU159" s="378"/>
      <c r="BV159" s="390"/>
      <c r="BW159" s="378"/>
      <c r="BX159" s="379"/>
      <c r="BY159" s="378"/>
      <c r="BZ159" s="383"/>
      <c r="CA159" s="409"/>
      <c r="CB159" s="383"/>
      <c r="CC159" s="389"/>
      <c r="CD159" s="390"/>
      <c r="CE159" s="389"/>
      <c r="CF159" s="390"/>
      <c r="CG159" s="390"/>
      <c r="CH159" s="390"/>
      <c r="CI159" s="389"/>
      <c r="CJ159" s="390"/>
      <c r="CK159" s="390"/>
      <c r="CL159" s="378"/>
      <c r="CM159" s="378"/>
      <c r="CN159" s="378"/>
      <c r="CO159" s="378"/>
      <c r="CP159" s="378"/>
      <c r="CQ159" s="390"/>
      <c r="CR159" s="378"/>
      <c r="CS159" s="390"/>
      <c r="CT159" s="390"/>
      <c r="CU159" s="378"/>
      <c r="CV159" s="390"/>
      <c r="CW159" s="390"/>
      <c r="CX159" s="390"/>
      <c r="CY159" s="390"/>
      <c r="CZ159" s="390"/>
      <c r="DA159" s="390"/>
      <c r="DB159" s="390"/>
      <c r="DC159" s="390"/>
      <c r="DD159" s="378"/>
      <c r="DE159" s="378"/>
      <c r="DF159" s="378"/>
      <c r="DG159" s="378"/>
      <c r="DH159" s="378"/>
      <c r="DI159" s="390"/>
      <c r="DJ159" s="390"/>
      <c r="DK159" s="390"/>
      <c r="DL159" s="390"/>
      <c r="DM159" s="390"/>
      <c r="DN159" s="378"/>
      <c r="DO159" s="378"/>
      <c r="DP159" s="378"/>
      <c r="DQ159" s="378"/>
      <c r="DR159" s="378"/>
      <c r="DS159" s="378"/>
      <c r="DT159" s="378"/>
      <c r="DU159" s="378"/>
      <c r="DV159" s="378"/>
      <c r="DW159" s="378"/>
      <c r="DX159" s="378"/>
      <c r="DY159" s="378"/>
      <c r="DZ159" s="378"/>
      <c r="EA159" s="378"/>
      <c r="EB159" s="378"/>
      <c r="EC159" s="378"/>
      <c r="ED159" s="378"/>
      <c r="EE159" s="378"/>
      <c r="EF159" s="378"/>
      <c r="EG159" s="378"/>
      <c r="EH159" s="378"/>
      <c r="EI159" s="389"/>
    </row>
    <row r="160" spans="1:139" s="303" customFormat="1" ht="12" hidden="1" customHeight="1">
      <c r="E160" s="317"/>
      <c r="F160" s="26"/>
      <c r="G160" s="26"/>
      <c r="H160" s="26"/>
      <c r="I160" s="26"/>
      <c r="J160" s="645"/>
      <c r="K160" s="26"/>
      <c r="L160" s="26"/>
      <c r="M160" s="26"/>
      <c r="N160" s="639"/>
      <c r="O160" s="639"/>
      <c r="P160" s="639"/>
      <c r="Q160" s="639"/>
      <c r="R160" s="639"/>
      <c r="S160" s="639"/>
      <c r="T160" s="338"/>
      <c r="U160" s="639"/>
      <c r="V160" s="639"/>
      <c r="W160" s="639"/>
      <c r="X160" s="640"/>
      <c r="Y160" s="639"/>
      <c r="Z160" s="637"/>
      <c r="AA160" s="638"/>
      <c r="AB160" s="375"/>
      <c r="AC160" s="417"/>
      <c r="AD160" s="386"/>
      <c r="AE160" s="387"/>
      <c r="AF160" s="388"/>
      <c r="AG160" s="388"/>
      <c r="AH160" s="389"/>
      <c r="AI160" s="378"/>
      <c r="AJ160" s="386"/>
      <c r="AK160" s="387"/>
      <c r="AL160" s="388"/>
      <c r="AM160" s="388"/>
      <c r="AN160" s="389"/>
      <c r="AO160" s="378"/>
      <c r="AP160" s="379"/>
      <c r="AQ160" s="387"/>
      <c r="AR160" s="388"/>
      <c r="AS160" s="387"/>
      <c r="AT160" s="387"/>
      <c r="AU160" s="388"/>
      <c r="AV160" s="387"/>
      <c r="AW160" s="386"/>
      <c r="AX160" s="411"/>
      <c r="AY160" s="408"/>
      <c r="AZ160" s="388"/>
      <c r="BA160" s="378"/>
      <c r="BB160" s="387"/>
      <c r="BC160" s="378"/>
      <c r="BD160" s="390"/>
      <c r="BE160" s="378"/>
      <c r="BF160" s="409"/>
      <c r="BG160" s="378"/>
      <c r="BH160" s="409"/>
      <c r="BI160" s="378"/>
      <c r="BJ160" s="378"/>
      <c r="BK160" s="378"/>
      <c r="BL160" s="409"/>
      <c r="BM160" s="378"/>
      <c r="BN160" s="409"/>
      <c r="BO160" s="378"/>
      <c r="BP160" s="378"/>
      <c r="BQ160" s="378"/>
      <c r="BR160" s="378"/>
      <c r="BS160" s="378"/>
      <c r="BT160" s="378"/>
      <c r="BU160" s="378"/>
      <c r="BV160" s="390"/>
      <c r="BW160" s="378"/>
      <c r="BX160" s="379"/>
      <c r="BY160" s="378"/>
      <c r="BZ160" s="383"/>
      <c r="CA160" s="409"/>
      <c r="CB160" s="383"/>
      <c r="CC160" s="389"/>
      <c r="CD160" s="390"/>
      <c r="CE160" s="389"/>
      <c r="CF160" s="390"/>
      <c r="CG160" s="390"/>
      <c r="CH160" s="390"/>
      <c r="CI160" s="389"/>
      <c r="CJ160" s="390"/>
      <c r="CK160" s="390"/>
      <c r="CL160" s="378"/>
      <c r="CM160" s="378"/>
      <c r="CN160" s="378"/>
      <c r="CO160" s="378"/>
      <c r="CP160" s="378"/>
      <c r="CQ160" s="390"/>
      <c r="CR160" s="378"/>
      <c r="CS160" s="390"/>
      <c r="CT160" s="390"/>
      <c r="CU160" s="378"/>
      <c r="CV160" s="390"/>
      <c r="CW160" s="390"/>
      <c r="CX160" s="390"/>
      <c r="CY160" s="390"/>
      <c r="CZ160" s="390"/>
      <c r="DA160" s="390"/>
      <c r="DB160" s="390"/>
      <c r="DC160" s="390"/>
      <c r="DD160" s="378"/>
      <c r="DE160" s="378"/>
      <c r="DF160" s="378"/>
      <c r="DG160" s="378"/>
      <c r="DH160" s="378"/>
      <c r="DI160" s="390"/>
      <c r="DJ160" s="390"/>
      <c r="DK160" s="390"/>
      <c r="DL160" s="390"/>
      <c r="DM160" s="390"/>
      <c r="DN160" s="378"/>
      <c r="DO160" s="378"/>
      <c r="DP160" s="378"/>
      <c r="DQ160" s="378"/>
      <c r="DR160" s="378"/>
      <c r="DS160" s="378"/>
      <c r="DT160" s="378"/>
      <c r="DU160" s="378"/>
      <c r="DV160" s="378"/>
      <c r="DW160" s="378"/>
      <c r="DX160" s="378"/>
      <c r="DY160" s="378"/>
      <c r="DZ160" s="378"/>
      <c r="EA160" s="378"/>
      <c r="EB160" s="378"/>
      <c r="EC160" s="378"/>
      <c r="ED160" s="378"/>
      <c r="EE160" s="378"/>
      <c r="EF160" s="378"/>
      <c r="EG160" s="378"/>
      <c r="EH160" s="378"/>
      <c r="EI160" s="389"/>
    </row>
    <row r="161" spans="5:139" s="303" customFormat="1" ht="12" hidden="1" customHeight="1">
      <c r="E161" s="317"/>
      <c r="F161" s="26"/>
      <c r="G161" s="26"/>
      <c r="H161" s="26"/>
      <c r="I161" s="26"/>
      <c r="J161" s="646"/>
      <c r="K161" s="26"/>
      <c r="L161" s="26"/>
      <c r="M161" s="26"/>
      <c r="N161" s="639"/>
      <c r="O161" s="639"/>
      <c r="P161" s="639"/>
      <c r="Q161" s="639"/>
      <c r="R161" s="639"/>
      <c r="S161" s="639"/>
      <c r="T161" s="338"/>
      <c r="U161" s="639"/>
      <c r="V161" s="639"/>
      <c r="W161" s="639"/>
      <c r="X161" s="640"/>
      <c r="Y161" s="639"/>
      <c r="Z161" s="637"/>
      <c r="AA161" s="638"/>
      <c r="AB161" s="375"/>
      <c r="AC161" s="417"/>
      <c r="AD161" s="386"/>
      <c r="AE161" s="387"/>
      <c r="AF161" s="388"/>
      <c r="AG161" s="388"/>
      <c r="AH161" s="389"/>
      <c r="AI161" s="378"/>
      <c r="AJ161" s="386"/>
      <c r="AK161" s="387"/>
      <c r="AL161" s="388"/>
      <c r="AM161" s="388"/>
      <c r="AN161" s="389"/>
      <c r="AO161" s="378"/>
      <c r="AP161" s="379" t="str">
        <f>IF(AO161="","",AO161)</f>
        <v/>
      </c>
      <c r="AQ161" s="387"/>
      <c r="AR161" s="388"/>
      <c r="AS161" s="387"/>
      <c r="AT161" s="387"/>
      <c r="AU161" s="388"/>
      <c r="AV161" s="387"/>
      <c r="AW161" s="386"/>
      <c r="AX161" s="411"/>
      <c r="AY161" s="408"/>
      <c r="AZ161" s="388"/>
      <c r="BA161" s="378"/>
      <c r="BB161" s="387"/>
      <c r="BC161" s="378"/>
      <c r="BD161" s="390"/>
      <c r="BE161" s="378"/>
      <c r="BF161" s="409"/>
      <c r="BG161" s="378"/>
      <c r="BH161" s="409"/>
      <c r="BI161" s="378"/>
      <c r="BJ161" s="378"/>
      <c r="BK161" s="378"/>
      <c r="BL161" s="409"/>
      <c r="BM161" s="378"/>
      <c r="BN161" s="409"/>
      <c r="BO161" s="378"/>
      <c r="BP161" s="378"/>
      <c r="BQ161" s="378"/>
      <c r="BR161" s="378"/>
      <c r="BS161" s="378"/>
      <c r="BT161" s="378"/>
      <c r="BU161" s="378"/>
      <c r="BV161" s="390"/>
      <c r="BW161" s="378"/>
      <c r="BX161" s="379"/>
      <c r="BY161" s="378"/>
      <c r="BZ161" s="383"/>
      <c r="CA161" s="409"/>
      <c r="CB161" s="383"/>
      <c r="CC161" s="389"/>
      <c r="CD161" s="390"/>
      <c r="CE161" s="389"/>
      <c r="CF161" s="390"/>
      <c r="CG161" s="390"/>
      <c r="CH161" s="390"/>
      <c r="CI161" s="389"/>
      <c r="CJ161" s="390"/>
      <c r="CK161" s="390"/>
      <c r="CL161" s="378"/>
      <c r="CM161" s="378"/>
      <c r="CN161" s="378"/>
      <c r="CO161" s="378"/>
      <c r="CP161" s="378"/>
      <c r="CQ161" s="390"/>
      <c r="CR161" s="378"/>
      <c r="CS161" s="390"/>
      <c r="CT161" s="390"/>
      <c r="CU161" s="378"/>
      <c r="CV161" s="390"/>
      <c r="CW161" s="390"/>
      <c r="CX161" s="390"/>
      <c r="CY161" s="390"/>
      <c r="CZ161" s="390"/>
      <c r="DA161" s="390"/>
      <c r="DB161" s="390"/>
      <c r="DC161" s="390"/>
      <c r="DD161" s="378"/>
      <c r="DE161" s="378"/>
      <c r="DF161" s="378"/>
      <c r="DG161" s="378"/>
      <c r="DH161" s="378"/>
      <c r="DI161" s="390"/>
      <c r="DJ161" s="390"/>
      <c r="DK161" s="390"/>
      <c r="DL161" s="390"/>
      <c r="DM161" s="390"/>
      <c r="DN161" s="378"/>
      <c r="DO161" s="378"/>
      <c r="DP161" s="378"/>
      <c r="DQ161" s="378"/>
      <c r="DR161" s="378"/>
      <c r="DS161" s="378"/>
      <c r="DT161" s="378"/>
      <c r="DU161" s="378"/>
      <c r="DV161" s="378"/>
      <c r="DW161" s="378"/>
      <c r="DX161" s="378"/>
      <c r="DY161" s="378"/>
      <c r="DZ161" s="378"/>
      <c r="EA161" s="378"/>
      <c r="EB161" s="378"/>
      <c r="EC161" s="378"/>
      <c r="ED161" s="378"/>
      <c r="EE161" s="378"/>
      <c r="EF161" s="378"/>
      <c r="EG161" s="378"/>
      <c r="EH161" s="378"/>
      <c r="EI161" s="389"/>
    </row>
    <row r="163" spans="5:139">
      <c r="U163" s="630" t="s">
        <v>883</v>
      </c>
      <c r="V163" s="630"/>
      <c r="W163" s="630"/>
      <c r="X163" s="630"/>
      <c r="Y163" s="630"/>
      <c r="Z163" s="630"/>
      <c r="AA163" s="630"/>
      <c r="AB163" s="375" t="s">
        <v>734</v>
      </c>
      <c r="AD163" s="386"/>
      <c r="AE163" s="387"/>
      <c r="AF163" s="388"/>
      <c r="AG163" s="388"/>
      <c r="AH163" s="389"/>
      <c r="AI163" s="378"/>
      <c r="AJ163" s="386"/>
      <c r="AK163" s="387"/>
      <c r="AL163" s="388"/>
      <c r="AM163" s="388"/>
      <c r="AN163" s="389"/>
      <c r="AO163" s="378"/>
      <c r="AP163" s="379" t="str">
        <f t="shared" ref="AP163:AP170" si="15">IF(AO163="","",AO163)</f>
        <v/>
      </c>
      <c r="AQ163" s="387"/>
      <c r="AR163" s="388"/>
      <c r="AS163" s="387"/>
      <c r="AT163" s="387"/>
      <c r="AU163" s="388"/>
      <c r="AV163" s="387"/>
      <c r="AW163" s="386"/>
      <c r="AX163" s="411"/>
      <c r="AY163" s="408"/>
      <c r="AZ163" s="388"/>
      <c r="BA163" s="378"/>
      <c r="BB163" s="387"/>
      <c r="BC163" s="378"/>
      <c r="BD163" s="390"/>
      <c r="BE163" s="378"/>
      <c r="BF163" s="409"/>
      <c r="BG163" s="378"/>
      <c r="BH163" s="409"/>
      <c r="BI163" s="378"/>
      <c r="BJ163" s="378"/>
      <c r="BK163" s="378"/>
      <c r="BL163" s="409"/>
      <c r="BM163" s="378"/>
      <c r="BN163" s="409"/>
      <c r="BO163" s="378"/>
      <c r="BP163" s="378"/>
      <c r="BQ163" s="378"/>
      <c r="BR163" s="378"/>
      <c r="BS163" s="378"/>
      <c r="BT163" s="378"/>
      <c r="BU163" s="378"/>
      <c r="BV163" s="390"/>
      <c r="BW163" s="378"/>
      <c r="BX163" s="379"/>
      <c r="BY163" s="378"/>
      <c r="BZ163" s="383"/>
      <c r="CA163" s="409"/>
      <c r="CB163" s="383"/>
      <c r="CC163" s="389"/>
      <c r="CD163" s="390"/>
      <c r="CE163" s="389"/>
      <c r="CF163" s="390"/>
      <c r="CG163" s="390"/>
      <c r="CH163" s="390"/>
      <c r="CI163" s="389"/>
      <c r="CJ163" s="390"/>
      <c r="CK163" s="390"/>
      <c r="CL163" s="378"/>
      <c r="CM163" s="378"/>
      <c r="CN163" s="378"/>
      <c r="CO163" s="378"/>
      <c r="CP163" s="378"/>
      <c r="CQ163" s="390"/>
      <c r="CR163" s="378"/>
      <c r="CS163" s="390"/>
      <c r="CT163" s="390"/>
      <c r="CU163" s="378"/>
      <c r="CV163" s="390"/>
      <c r="CW163" s="390"/>
      <c r="CX163" s="390"/>
      <c r="CY163" s="390"/>
      <c r="CZ163" s="390"/>
      <c r="DA163" s="390"/>
      <c r="DB163" s="390"/>
      <c r="DC163" s="390"/>
      <c r="DD163" s="378"/>
      <c r="DE163" s="378"/>
      <c r="DF163" s="378"/>
      <c r="DG163" s="378"/>
      <c r="DH163" s="378"/>
      <c r="DI163" s="398"/>
      <c r="DJ163" s="390"/>
      <c r="DK163" s="390"/>
      <c r="DL163" s="390"/>
      <c r="DM163" s="390"/>
    </row>
    <row r="164" spans="5:139">
      <c r="U164" s="630" t="s">
        <v>1006</v>
      </c>
      <c r="V164" s="630"/>
      <c r="W164" s="630"/>
      <c r="X164" s="630"/>
      <c r="Y164" s="630"/>
      <c r="Z164" s="630"/>
      <c r="AA164" s="630"/>
      <c r="AB164" s="375" t="s">
        <v>1002</v>
      </c>
      <c r="AD164" s="386"/>
      <c r="AE164" s="387"/>
      <c r="AF164" s="388"/>
      <c r="AG164" s="388"/>
      <c r="AH164" s="389"/>
      <c r="AI164" s="378"/>
      <c r="AJ164" s="386"/>
      <c r="AK164" s="387"/>
      <c r="AL164" s="388"/>
      <c r="AM164" s="388"/>
      <c r="AN164" s="389"/>
      <c r="AO164" s="378"/>
      <c r="AP164" s="379" t="str">
        <f t="shared" si="15"/>
        <v/>
      </c>
      <c r="AQ164" s="387"/>
      <c r="AR164" s="388"/>
      <c r="AS164" s="387"/>
      <c r="AT164" s="387"/>
      <c r="AU164" s="388"/>
      <c r="AV164" s="387"/>
      <c r="AW164" s="386"/>
      <c r="AX164" s="411"/>
      <c r="AY164" s="408"/>
      <c r="AZ164" s="388"/>
      <c r="BA164" s="378"/>
      <c r="BB164" s="387"/>
      <c r="BC164" s="378"/>
      <c r="BD164" s="390"/>
      <c r="BE164" s="378"/>
      <c r="BF164" s="409"/>
      <c r="BG164" s="378"/>
      <c r="BH164" s="409"/>
      <c r="BI164" s="378"/>
      <c r="BJ164" s="378"/>
      <c r="BK164" s="378"/>
      <c r="BL164" s="409"/>
      <c r="BM164" s="378"/>
      <c r="BN164" s="409"/>
      <c r="BO164" s="378"/>
      <c r="BP164" s="378"/>
      <c r="BQ164" s="378"/>
      <c r="BR164" s="378"/>
      <c r="BS164" s="378"/>
      <c r="BT164" s="378"/>
      <c r="BU164" s="378"/>
      <c r="BV164" s="390"/>
      <c r="BW164" s="378"/>
      <c r="BX164" s="379"/>
      <c r="BY164" s="378"/>
      <c r="BZ164" s="383"/>
      <c r="CA164" s="409"/>
      <c r="CB164" s="383"/>
      <c r="CC164" s="389"/>
      <c r="CD164" s="390"/>
      <c r="CE164" s="389"/>
      <c r="CF164" s="390"/>
      <c r="CG164" s="390"/>
      <c r="CH164" s="390"/>
      <c r="CI164" s="389"/>
      <c r="CJ164" s="390"/>
      <c r="CK164" s="390"/>
      <c r="CL164" s="378"/>
      <c r="CM164" s="378"/>
      <c r="CN164" s="378"/>
      <c r="CO164" s="378"/>
      <c r="CP164" s="378"/>
      <c r="CQ164" s="390"/>
      <c r="CR164" s="378"/>
      <c r="CS164" s="390"/>
      <c r="CT164" s="390"/>
      <c r="CU164" s="378"/>
      <c r="CV164" s="390"/>
      <c r="CW164" s="390"/>
      <c r="CX164" s="390"/>
      <c r="CY164" s="390"/>
      <c r="CZ164" s="390"/>
      <c r="DA164" s="390"/>
      <c r="DB164" s="390"/>
      <c r="DC164" s="390"/>
      <c r="DD164" s="378"/>
      <c r="DE164" s="378"/>
      <c r="DF164" s="378"/>
      <c r="DG164" s="378"/>
      <c r="DH164" s="378"/>
      <c r="DI164" s="390"/>
      <c r="DJ164" s="390"/>
      <c r="DK164" s="390"/>
      <c r="DL164" s="390"/>
      <c r="DM164" s="390"/>
    </row>
    <row r="165" spans="5:139">
      <c r="U165" s="630" t="s">
        <v>884</v>
      </c>
      <c r="V165" s="630"/>
      <c r="W165" s="630"/>
      <c r="X165" s="630"/>
      <c r="Y165" s="630"/>
      <c r="Z165" s="630"/>
      <c r="AA165" s="630"/>
      <c r="AB165" s="375" t="s">
        <v>735</v>
      </c>
      <c r="AD165" s="386"/>
      <c r="AE165" s="387"/>
      <c r="AF165" s="388"/>
      <c r="AG165" s="388"/>
      <c r="AH165" s="389"/>
      <c r="AI165" s="378"/>
      <c r="AJ165" s="386"/>
      <c r="AK165" s="387"/>
      <c r="AL165" s="388"/>
      <c r="AM165" s="388"/>
      <c r="AN165" s="389"/>
      <c r="AO165" s="378"/>
      <c r="AP165" s="379" t="str">
        <f t="shared" si="15"/>
        <v/>
      </c>
      <c r="AQ165" s="387"/>
      <c r="AR165" s="388"/>
      <c r="AS165" s="387"/>
      <c r="AT165" s="387"/>
      <c r="AU165" s="388"/>
      <c r="AV165" s="387"/>
      <c r="AW165" s="386"/>
      <c r="AX165" s="411"/>
      <c r="AY165" s="408"/>
      <c r="AZ165" s="388"/>
      <c r="BA165" s="378"/>
      <c r="BB165" s="387"/>
      <c r="BC165" s="378"/>
      <c r="BD165" s="390"/>
      <c r="BE165" s="378"/>
      <c r="BF165" s="409"/>
      <c r="BG165" s="378"/>
      <c r="BH165" s="409"/>
      <c r="BI165" s="378"/>
      <c r="BJ165" s="378"/>
      <c r="BK165" s="378"/>
      <c r="BL165" s="409"/>
      <c r="BM165" s="378"/>
      <c r="BN165" s="409"/>
      <c r="BO165" s="378"/>
      <c r="BP165" s="378"/>
      <c r="BQ165" s="378"/>
      <c r="BR165" s="378"/>
      <c r="BS165" s="378"/>
      <c r="BT165" s="378"/>
      <c r="BU165" s="378"/>
      <c r="BV165" s="390"/>
      <c r="BW165" s="378"/>
      <c r="BX165" s="379"/>
      <c r="BY165" s="378"/>
      <c r="BZ165" s="383"/>
      <c r="CA165" s="409"/>
      <c r="CB165" s="383"/>
      <c r="CC165" s="389"/>
      <c r="CD165" s="390"/>
      <c r="CE165" s="389"/>
      <c r="CF165" s="390"/>
      <c r="CG165" s="390"/>
      <c r="CH165" s="390"/>
      <c r="CI165" s="389"/>
      <c r="CJ165" s="390"/>
      <c r="CK165" s="390"/>
      <c r="CL165" s="378"/>
      <c r="CM165" s="378"/>
      <c r="CN165" s="378"/>
      <c r="CO165" s="378"/>
      <c r="CP165" s="378"/>
      <c r="CQ165" s="390"/>
      <c r="CR165" s="378"/>
      <c r="CS165" s="390"/>
      <c r="CT165" s="390"/>
      <c r="CU165" s="378"/>
      <c r="CV165" s="390"/>
      <c r="CW165" s="390"/>
      <c r="CX165" s="390"/>
      <c r="CY165" s="390"/>
      <c r="CZ165" s="390"/>
      <c r="DA165" s="390"/>
      <c r="DB165" s="390"/>
      <c r="DC165" s="390"/>
      <c r="DD165" s="378"/>
      <c r="DE165" s="378"/>
      <c r="DF165" s="378"/>
      <c r="DG165" s="378"/>
      <c r="DH165" s="378"/>
      <c r="DI165" s="390"/>
      <c r="DJ165" s="390"/>
      <c r="DK165" s="390"/>
      <c r="DL165" s="390"/>
      <c r="DM165" s="390"/>
    </row>
    <row r="166" spans="5:139">
      <c r="U166" s="630" t="s">
        <v>1007</v>
      </c>
      <c r="V166" s="630"/>
      <c r="W166" s="630"/>
      <c r="X166" s="630"/>
      <c r="Y166" s="630"/>
      <c r="Z166" s="630"/>
      <c r="AA166" s="630"/>
      <c r="AB166" s="375" t="s">
        <v>1003</v>
      </c>
      <c r="AD166" s="386"/>
      <c r="AE166" s="387"/>
      <c r="AF166" s="388"/>
      <c r="AG166" s="388"/>
      <c r="AH166" s="389"/>
      <c r="AI166" s="378"/>
      <c r="AJ166" s="386"/>
      <c r="AK166" s="387"/>
      <c r="AL166" s="388"/>
      <c r="AM166" s="388"/>
      <c r="AN166" s="389"/>
      <c r="AO166" s="378"/>
      <c r="AP166" s="379" t="str">
        <f t="shared" si="15"/>
        <v/>
      </c>
      <c r="AQ166" s="387"/>
      <c r="AR166" s="388"/>
      <c r="AS166" s="387"/>
      <c r="AT166" s="387"/>
      <c r="AU166" s="388"/>
      <c r="AV166" s="387"/>
      <c r="AW166" s="386"/>
      <c r="AX166" s="411"/>
      <c r="AY166" s="408"/>
      <c r="AZ166" s="388"/>
      <c r="BA166" s="378"/>
      <c r="BB166" s="387"/>
      <c r="BC166" s="378"/>
      <c r="BD166" s="390"/>
      <c r="BE166" s="378"/>
      <c r="BF166" s="409"/>
      <c r="BG166" s="378"/>
      <c r="BH166" s="409"/>
      <c r="BI166" s="378"/>
      <c r="BJ166" s="378"/>
      <c r="BK166" s="378"/>
      <c r="BL166" s="409"/>
      <c r="BM166" s="378"/>
      <c r="BN166" s="409"/>
      <c r="BO166" s="378"/>
      <c r="BP166" s="378"/>
      <c r="BQ166" s="378"/>
      <c r="BR166" s="378"/>
      <c r="BS166" s="378"/>
      <c r="BT166" s="378"/>
      <c r="BU166" s="378"/>
      <c r="BV166" s="390"/>
      <c r="BW166" s="378"/>
      <c r="BX166" s="379"/>
      <c r="BY166" s="378"/>
      <c r="BZ166" s="383"/>
      <c r="CA166" s="409"/>
      <c r="CB166" s="383"/>
      <c r="CC166" s="389"/>
      <c r="CD166" s="390"/>
      <c r="CE166" s="389"/>
      <c r="CF166" s="390"/>
      <c r="CG166" s="390"/>
      <c r="CH166" s="390"/>
      <c r="CI166" s="389"/>
      <c r="CJ166" s="390"/>
      <c r="CK166" s="390"/>
      <c r="CL166" s="378"/>
      <c r="CM166" s="378"/>
      <c r="CN166" s="378"/>
      <c r="CO166" s="378"/>
      <c r="CP166" s="378"/>
      <c r="CQ166" s="390"/>
      <c r="CR166" s="378"/>
      <c r="CS166" s="390"/>
      <c r="CT166" s="390"/>
      <c r="CU166" s="378"/>
      <c r="CV166" s="390"/>
      <c r="CW166" s="390"/>
      <c r="CX166" s="390"/>
      <c r="CY166" s="390"/>
      <c r="CZ166" s="390"/>
      <c r="DA166" s="390"/>
      <c r="DB166" s="390"/>
      <c r="DC166" s="390"/>
      <c r="DD166" s="378"/>
      <c r="DE166" s="378"/>
      <c r="DF166" s="378"/>
      <c r="DG166" s="378"/>
      <c r="DH166" s="378"/>
      <c r="DI166" s="390"/>
      <c r="DJ166" s="390"/>
      <c r="DK166" s="390"/>
      <c r="DL166" s="390"/>
      <c r="DM166" s="390"/>
    </row>
    <row r="167" spans="5:139">
      <c r="U167" s="630" t="s">
        <v>885</v>
      </c>
      <c r="V167" s="630"/>
      <c r="W167" s="630"/>
      <c r="X167" s="630"/>
      <c r="Y167" s="630"/>
      <c r="Z167" s="630"/>
      <c r="AA167" s="630"/>
      <c r="AB167" s="375" t="s">
        <v>736</v>
      </c>
      <c r="AD167" s="386"/>
      <c r="AE167" s="387"/>
      <c r="AF167" s="388"/>
      <c r="AG167" s="388"/>
      <c r="AH167" s="389"/>
      <c r="AI167" s="378"/>
      <c r="AJ167" s="386"/>
      <c r="AK167" s="387"/>
      <c r="AL167" s="388"/>
      <c r="AM167" s="388"/>
      <c r="AN167" s="389"/>
      <c r="AO167" s="378"/>
      <c r="AP167" s="379" t="str">
        <f t="shared" si="15"/>
        <v/>
      </c>
      <c r="AQ167" s="387"/>
      <c r="AR167" s="388"/>
      <c r="AS167" s="387"/>
      <c r="AT167" s="387"/>
      <c r="AU167" s="388"/>
      <c r="AV167" s="387"/>
      <c r="AW167" s="386"/>
      <c r="AX167" s="411"/>
      <c r="AY167" s="408"/>
      <c r="AZ167" s="388"/>
      <c r="BA167" s="378"/>
      <c r="BB167" s="387"/>
      <c r="BC167" s="378"/>
      <c r="BD167" s="390"/>
      <c r="BE167" s="378"/>
      <c r="BF167" s="409"/>
      <c r="BG167" s="378"/>
      <c r="BH167" s="409"/>
      <c r="BI167" s="378"/>
      <c r="BJ167" s="378"/>
      <c r="BK167" s="378"/>
      <c r="BL167" s="409"/>
      <c r="BM167" s="378"/>
      <c r="BN167" s="409"/>
      <c r="BO167" s="378"/>
      <c r="BP167" s="378"/>
      <c r="BQ167" s="378"/>
      <c r="BR167" s="378"/>
      <c r="BS167" s="378"/>
      <c r="BT167" s="378"/>
      <c r="BU167" s="378"/>
      <c r="BV167" s="390"/>
      <c r="BW167" s="378"/>
      <c r="BX167" s="379"/>
      <c r="BY167" s="378"/>
      <c r="BZ167" s="383"/>
      <c r="CA167" s="409"/>
      <c r="CB167" s="383"/>
      <c r="CC167" s="389"/>
      <c r="CD167" s="390"/>
      <c r="CE167" s="389"/>
      <c r="CF167" s="390"/>
      <c r="CG167" s="390"/>
      <c r="CH167" s="390"/>
      <c r="CI167" s="389"/>
      <c r="CJ167" s="390"/>
      <c r="CK167" s="390"/>
      <c r="CL167" s="378"/>
      <c r="CM167" s="378"/>
      <c r="CN167" s="378"/>
      <c r="CO167" s="378"/>
      <c r="CP167" s="378"/>
      <c r="CQ167" s="390"/>
      <c r="CR167" s="378"/>
      <c r="CS167" s="390"/>
      <c r="CT167" s="390"/>
      <c r="CU167" s="378"/>
      <c r="CV167" s="390"/>
      <c r="CW167" s="390"/>
      <c r="CX167" s="390"/>
      <c r="CY167" s="390"/>
      <c r="CZ167" s="390"/>
      <c r="DA167" s="390"/>
      <c r="DB167" s="390"/>
      <c r="DC167" s="390"/>
      <c r="DD167" s="378"/>
      <c r="DE167" s="378"/>
      <c r="DF167" s="378"/>
      <c r="DG167" s="378"/>
      <c r="DH167" s="378"/>
      <c r="DI167" s="390"/>
      <c r="DJ167" s="390"/>
      <c r="DK167" s="390"/>
      <c r="DL167" s="390"/>
      <c r="DM167" s="390"/>
    </row>
    <row r="168" spans="5:139">
      <c r="U168" s="630" t="s">
        <v>1008</v>
      </c>
      <c r="V168" s="630"/>
      <c r="W168" s="630"/>
      <c r="X168" s="630"/>
      <c r="Y168" s="630"/>
      <c r="Z168" s="630"/>
      <c r="AA168" s="630"/>
      <c r="AB168" s="375" t="s">
        <v>1004</v>
      </c>
      <c r="AD168" s="386"/>
      <c r="AE168" s="387"/>
      <c r="AF168" s="388"/>
      <c r="AG168" s="388"/>
      <c r="AH168" s="389"/>
      <c r="AI168" s="378"/>
      <c r="AJ168" s="386"/>
      <c r="AK168" s="387"/>
      <c r="AL168" s="388"/>
      <c r="AM168" s="388"/>
      <c r="AN168" s="389"/>
      <c r="AO168" s="378"/>
      <c r="AP168" s="379" t="str">
        <f t="shared" si="15"/>
        <v/>
      </c>
      <c r="AQ168" s="387"/>
      <c r="AR168" s="388"/>
      <c r="AS168" s="387"/>
      <c r="AT168" s="387"/>
      <c r="AU168" s="388"/>
      <c r="AV168" s="387"/>
      <c r="AW168" s="386"/>
      <c r="AX168" s="411"/>
      <c r="AY168" s="408"/>
      <c r="AZ168" s="388"/>
      <c r="BA168" s="378"/>
      <c r="BB168" s="387"/>
      <c r="BC168" s="378"/>
      <c r="BD168" s="390"/>
      <c r="BE168" s="378"/>
      <c r="BF168" s="409"/>
      <c r="BG168" s="378"/>
      <c r="BH168" s="409"/>
      <c r="BI168" s="378"/>
      <c r="BJ168" s="378"/>
      <c r="BK168" s="378"/>
      <c r="BL168" s="409"/>
      <c r="BM168" s="378"/>
      <c r="BN168" s="409"/>
      <c r="BO168" s="378"/>
      <c r="BP168" s="378"/>
      <c r="BQ168" s="378"/>
      <c r="BR168" s="378"/>
      <c r="BS168" s="378"/>
      <c r="BT168" s="378"/>
      <c r="BU168" s="378"/>
      <c r="BV168" s="390"/>
      <c r="BW168" s="378"/>
      <c r="BX168" s="379"/>
      <c r="BY168" s="378"/>
      <c r="BZ168" s="383"/>
      <c r="CA168" s="409"/>
      <c r="CB168" s="383"/>
      <c r="CC168" s="389"/>
      <c r="CD168" s="390"/>
      <c r="CE168" s="389"/>
      <c r="CF168" s="390"/>
      <c r="CG168" s="390"/>
      <c r="CH168" s="390"/>
      <c r="CI168" s="389"/>
      <c r="CJ168" s="390"/>
      <c r="CK168" s="390"/>
      <c r="CL168" s="378"/>
      <c r="CM168" s="378"/>
      <c r="CN168" s="378"/>
      <c r="CO168" s="378"/>
      <c r="CP168" s="378"/>
      <c r="CQ168" s="390"/>
      <c r="CR168" s="378"/>
      <c r="CS168" s="390"/>
      <c r="CT168" s="390"/>
      <c r="CU168" s="378"/>
      <c r="CV168" s="390"/>
      <c r="CW168" s="390"/>
      <c r="CX168" s="390"/>
      <c r="CY168" s="390"/>
      <c r="CZ168" s="390"/>
      <c r="DA168" s="390"/>
      <c r="DB168" s="390"/>
      <c r="DC168" s="390"/>
      <c r="DD168" s="378"/>
      <c r="DE168" s="378"/>
      <c r="DF168" s="378"/>
      <c r="DG168" s="378"/>
      <c r="DH168" s="378"/>
      <c r="DI168" s="390"/>
      <c r="DJ168" s="390"/>
      <c r="DK168" s="390"/>
      <c r="DL168" s="390"/>
      <c r="DM168" s="390"/>
    </row>
    <row r="169" spans="5:139">
      <c r="U169" s="630" t="s">
        <v>886</v>
      </c>
      <c r="V169" s="630"/>
      <c r="W169" s="630"/>
      <c r="X169" s="630"/>
      <c r="Y169" s="630"/>
      <c r="Z169" s="630"/>
      <c r="AA169" s="630"/>
      <c r="AB169" s="375" t="s">
        <v>737</v>
      </c>
      <c r="AD169" s="386"/>
      <c r="AE169" s="387"/>
      <c r="AF169" s="388"/>
      <c r="AG169" s="388"/>
      <c r="AH169" s="389"/>
      <c r="AI169" s="378"/>
      <c r="AJ169" s="386"/>
      <c r="AK169" s="387"/>
      <c r="AL169" s="388"/>
      <c r="AM169" s="388"/>
      <c r="AN169" s="389"/>
      <c r="AO169" s="378"/>
      <c r="AP169" s="379" t="str">
        <f t="shared" si="15"/>
        <v/>
      </c>
      <c r="AQ169" s="387"/>
      <c r="AR169" s="388"/>
      <c r="AS169" s="387"/>
      <c r="AT169" s="387"/>
      <c r="AU169" s="388"/>
      <c r="AV169" s="387"/>
      <c r="AW169" s="386"/>
      <c r="AX169" s="411"/>
      <c r="AY169" s="408"/>
      <c r="AZ169" s="388"/>
      <c r="BA169" s="378"/>
      <c r="BB169" s="387"/>
      <c r="BC169" s="378"/>
      <c r="BD169" s="390"/>
      <c r="BE169" s="378"/>
      <c r="BF169" s="409"/>
      <c r="BG169" s="378"/>
      <c r="BH169" s="409"/>
      <c r="BI169" s="378"/>
      <c r="BJ169" s="378"/>
      <c r="BK169" s="378"/>
      <c r="BL169" s="409"/>
      <c r="BM169" s="378"/>
      <c r="BN169" s="409"/>
      <c r="BO169" s="378"/>
      <c r="BP169" s="378"/>
      <c r="BQ169" s="378"/>
      <c r="BR169" s="378"/>
      <c r="BS169" s="378"/>
      <c r="BT169" s="378"/>
      <c r="BU169" s="378"/>
      <c r="BV169" s="390"/>
      <c r="BW169" s="378"/>
      <c r="BX169" s="379"/>
      <c r="BY169" s="378"/>
      <c r="BZ169" s="383"/>
      <c r="CA169" s="409"/>
      <c r="CB169" s="383"/>
      <c r="CC169" s="389"/>
      <c r="CD169" s="390"/>
      <c r="CE169" s="389"/>
      <c r="CF169" s="390"/>
      <c r="CG169" s="390"/>
      <c r="CH169" s="390"/>
      <c r="CI169" s="389"/>
      <c r="CJ169" s="390"/>
      <c r="CK169" s="390"/>
      <c r="CL169" s="378"/>
      <c r="CM169" s="378"/>
      <c r="CN169" s="378"/>
      <c r="CO169" s="378"/>
      <c r="CP169" s="378"/>
      <c r="CQ169" s="390"/>
      <c r="CR169" s="378"/>
      <c r="CS169" s="390"/>
      <c r="CT169" s="390"/>
      <c r="CU169" s="378"/>
      <c r="CV169" s="390"/>
      <c r="CW169" s="390"/>
      <c r="CX169" s="390"/>
      <c r="CY169" s="390"/>
      <c r="CZ169" s="390"/>
      <c r="DA169" s="390"/>
      <c r="DB169" s="390"/>
      <c r="DC169" s="390"/>
      <c r="DD169" s="378"/>
      <c r="DE169" s="378"/>
      <c r="DF169" s="378"/>
      <c r="DG169" s="378"/>
      <c r="DH169" s="378"/>
      <c r="DI169" s="390"/>
      <c r="DJ169" s="390"/>
      <c r="DK169" s="390"/>
      <c r="DL169" s="390"/>
      <c r="DM169" s="390"/>
    </row>
    <row r="170" spans="5:139">
      <c r="U170" s="630" t="s">
        <v>1009</v>
      </c>
      <c r="V170" s="630"/>
      <c r="W170" s="630"/>
      <c r="X170" s="630"/>
      <c r="Y170" s="630"/>
      <c r="Z170" s="630"/>
      <c r="AA170" s="630"/>
      <c r="AB170" s="375" t="s">
        <v>1005</v>
      </c>
      <c r="AD170" s="386"/>
      <c r="AE170" s="387"/>
      <c r="AF170" s="388"/>
      <c r="AG170" s="388"/>
      <c r="AH170" s="389"/>
      <c r="AI170" s="378"/>
      <c r="AJ170" s="386"/>
      <c r="AK170" s="387"/>
      <c r="AL170" s="388"/>
      <c r="AM170" s="388"/>
      <c r="AN170" s="389"/>
      <c r="AO170" s="378"/>
      <c r="AP170" s="379" t="str">
        <f t="shared" si="15"/>
        <v/>
      </c>
      <c r="AQ170" s="387"/>
      <c r="AR170" s="388"/>
      <c r="AS170" s="387"/>
      <c r="AT170" s="387"/>
      <c r="AU170" s="388"/>
      <c r="AV170" s="387"/>
      <c r="AW170" s="386"/>
      <c r="AX170" s="411"/>
      <c r="AY170" s="408"/>
      <c r="AZ170" s="388"/>
      <c r="BA170" s="378"/>
      <c r="BB170" s="387"/>
      <c r="BC170" s="378"/>
      <c r="BD170" s="390"/>
      <c r="BE170" s="378"/>
      <c r="BF170" s="409"/>
      <c r="BG170" s="378"/>
      <c r="BH170" s="409"/>
      <c r="BI170" s="378"/>
      <c r="BJ170" s="378"/>
      <c r="BK170" s="378"/>
      <c r="BL170" s="409"/>
      <c r="BM170" s="378"/>
      <c r="BN170" s="409"/>
      <c r="BO170" s="378"/>
      <c r="BP170" s="378"/>
      <c r="BQ170" s="378"/>
      <c r="BR170" s="378"/>
      <c r="BS170" s="378"/>
      <c r="BT170" s="378"/>
      <c r="BU170" s="378"/>
      <c r="BV170" s="390"/>
      <c r="BW170" s="378"/>
      <c r="BX170" s="379"/>
      <c r="BY170" s="378"/>
      <c r="BZ170" s="383"/>
      <c r="CA170" s="409"/>
      <c r="CB170" s="383"/>
      <c r="CC170" s="389"/>
      <c r="CD170" s="390"/>
      <c r="CE170" s="389"/>
      <c r="CF170" s="390"/>
      <c r="CG170" s="390"/>
      <c r="CH170" s="390"/>
      <c r="CI170" s="389"/>
      <c r="CJ170" s="390"/>
      <c r="CK170" s="390"/>
      <c r="CL170" s="378"/>
      <c r="CM170" s="378"/>
      <c r="CN170" s="378"/>
      <c r="CO170" s="378"/>
      <c r="CP170" s="378"/>
      <c r="CQ170" s="390"/>
      <c r="CR170" s="378"/>
      <c r="CS170" s="390"/>
      <c r="CT170" s="390"/>
      <c r="CU170" s="378"/>
      <c r="CV170" s="390"/>
      <c r="CW170" s="390"/>
      <c r="CX170" s="390"/>
      <c r="CY170" s="390"/>
      <c r="CZ170" s="390"/>
      <c r="DA170" s="390"/>
      <c r="DB170" s="390"/>
      <c r="DC170" s="390"/>
      <c r="DD170" s="378"/>
      <c r="DE170" s="378"/>
      <c r="DF170" s="378"/>
      <c r="DG170" s="378"/>
      <c r="DH170" s="378"/>
      <c r="DI170" s="390"/>
      <c r="DJ170" s="390"/>
      <c r="DK170" s="390"/>
      <c r="DL170" s="390"/>
      <c r="DM170" s="390"/>
    </row>
    <row r="172" spans="5:139" ht="12" customHeight="1">
      <c r="U172" s="630" t="s">
        <v>887</v>
      </c>
      <c r="V172" s="630"/>
      <c r="W172" s="630"/>
      <c r="X172" s="630"/>
      <c r="Y172" s="630"/>
      <c r="Z172" s="630"/>
      <c r="AA172" s="630"/>
      <c r="AB172" s="375" t="s">
        <v>734</v>
      </c>
      <c r="AD172" s="414"/>
      <c r="AE172" s="415"/>
      <c r="AF172" s="415"/>
      <c r="AG172" s="377"/>
      <c r="AH172" s="376"/>
      <c r="AI172" s="378"/>
      <c r="AJ172" s="414"/>
      <c r="AK172" s="415"/>
      <c r="AL172" s="415"/>
      <c r="AM172" s="377"/>
      <c r="AN172" s="376"/>
      <c r="AO172" s="378"/>
      <c r="AP172" s="379" t="str">
        <f>IF(AO172="","",AO172)</f>
        <v/>
      </c>
      <c r="AQ172" s="377"/>
      <c r="AR172" s="380"/>
      <c r="AS172" s="377"/>
      <c r="AT172" s="377"/>
      <c r="AU172" s="380"/>
      <c r="AV172" s="377"/>
      <c r="AW172" s="376"/>
      <c r="AX172" s="412"/>
      <c r="AY172" s="408"/>
      <c r="AZ172" s="381"/>
      <c r="BA172" s="378"/>
      <c r="BB172" s="377"/>
      <c r="BC172" s="378"/>
      <c r="BD172" s="382"/>
      <c r="BE172" s="378"/>
      <c r="BF172" s="409"/>
      <c r="BG172" s="378"/>
      <c r="BH172" s="409"/>
      <c r="BI172" s="378"/>
      <c r="BJ172" s="378"/>
      <c r="BK172" s="378"/>
      <c r="BL172" s="376"/>
      <c r="BM172" s="378"/>
      <c r="BN172" s="376"/>
      <c r="BO172" s="378"/>
      <c r="BP172" s="378"/>
      <c r="BQ172" s="378"/>
      <c r="BR172" s="378"/>
      <c r="BS172" s="378"/>
      <c r="BT172" s="378"/>
      <c r="BU172" s="378"/>
      <c r="BV172" s="382"/>
      <c r="BW172" s="378"/>
      <c r="BX172" s="379"/>
      <c r="BY172" s="378"/>
      <c r="BZ172" s="383"/>
      <c r="CA172" s="410"/>
      <c r="CB172" s="383"/>
      <c r="CC172" s="286"/>
      <c r="CD172" s="384">
        <f>CC172*$T172</f>
        <v>0</v>
      </c>
      <c r="CE172" s="286"/>
      <c r="CF172" s="384">
        <f>CE172*$T172</f>
        <v>0</v>
      </c>
      <c r="CG172" s="384">
        <f>CC172-CE172</f>
        <v>0</v>
      </c>
      <c r="CH172" s="384">
        <f>CD172-CF172</f>
        <v>0</v>
      </c>
      <c r="CI172" s="286"/>
      <c r="CJ172" s="384">
        <f>CC172*$CI172/1000</f>
        <v>0</v>
      </c>
      <c r="CK172" s="384">
        <f>CD172*$CI172/1000</f>
        <v>0</v>
      </c>
      <c r="CL172" s="378"/>
      <c r="CM172" s="378"/>
      <c r="CN172" s="378"/>
      <c r="CO172" s="378"/>
      <c r="CP172" s="378"/>
      <c r="CQ172" s="390"/>
      <c r="CR172" s="378"/>
      <c r="CS172" s="390"/>
      <c r="CT172" s="390"/>
      <c r="CU172" s="378"/>
      <c r="CV172" s="390"/>
      <c r="CW172" s="390"/>
      <c r="CX172" s="390"/>
      <c r="CY172" s="390"/>
      <c r="CZ172" s="390"/>
      <c r="DA172" s="390"/>
      <c r="DB172" s="390"/>
      <c r="DC172" s="390"/>
      <c r="DD172" s="378"/>
      <c r="DE172" s="378"/>
      <c r="DF172" s="378"/>
      <c r="DG172" s="378"/>
      <c r="DH172" s="378"/>
      <c r="DI172" s="398"/>
      <c r="DJ172" s="252">
        <f>CI172</f>
        <v>0</v>
      </c>
      <c r="DK172" s="384">
        <f>DI172+DJ172</f>
        <v>0</v>
      </c>
      <c r="DL172" s="286"/>
      <c r="DM172" s="384">
        <f>IF(LOWER(CA172)="мазутопровод",0,DK172-DL172)</f>
        <v>0</v>
      </c>
    </row>
    <row r="173" spans="5:139" ht="12" customHeight="1">
      <c r="U173" s="630" t="s">
        <v>1010</v>
      </c>
      <c r="V173" s="630"/>
      <c r="W173" s="630"/>
      <c r="X173" s="630"/>
      <c r="Y173" s="630"/>
      <c r="Z173" s="630"/>
      <c r="AA173" s="630"/>
      <c r="AB173" s="375" t="s">
        <v>1002</v>
      </c>
      <c r="AD173" s="386"/>
      <c r="AE173" s="387"/>
      <c r="AF173" s="388"/>
      <c r="AG173" s="388"/>
      <c r="AH173" s="389"/>
      <c r="AI173" s="378"/>
      <c r="AJ173" s="386"/>
      <c r="AK173" s="387"/>
      <c r="AL173" s="388"/>
      <c r="AM173" s="388"/>
      <c r="AN173" s="389"/>
      <c r="AO173" s="378"/>
      <c r="AP173" s="379"/>
      <c r="AQ173" s="387"/>
      <c r="AR173" s="388"/>
      <c r="AS173" s="387"/>
      <c r="AT173" s="387"/>
      <c r="AU173" s="388"/>
      <c r="AV173" s="387"/>
      <c r="AW173" s="386"/>
      <c r="AX173" s="411"/>
      <c r="AY173" s="408"/>
      <c r="AZ173" s="388"/>
      <c r="BA173" s="378"/>
      <c r="BB173" s="387"/>
      <c r="BC173" s="378"/>
      <c r="BD173" s="390"/>
      <c r="BE173" s="378"/>
      <c r="BF173" s="409"/>
      <c r="BG173" s="378"/>
      <c r="BH173" s="409"/>
      <c r="BI173" s="378"/>
      <c r="BJ173" s="378"/>
      <c r="BK173" s="378"/>
      <c r="BL173" s="409"/>
      <c r="BM173" s="378"/>
      <c r="BN173" s="409"/>
      <c r="BO173" s="378"/>
      <c r="BP173" s="378"/>
      <c r="BQ173" s="378"/>
      <c r="BR173" s="378"/>
      <c r="BS173" s="378"/>
      <c r="BT173" s="378"/>
      <c r="BU173" s="378"/>
      <c r="BV173" s="390"/>
      <c r="BW173" s="378"/>
      <c r="BX173" s="379"/>
      <c r="BY173" s="378"/>
      <c r="BZ173" s="383"/>
      <c r="CA173" s="409"/>
      <c r="CB173" s="383"/>
      <c r="CC173" s="389"/>
      <c r="CD173" s="390"/>
      <c r="CE173" s="389"/>
      <c r="CF173" s="390"/>
      <c r="CG173" s="390"/>
      <c r="CH173" s="390"/>
      <c r="CI173" s="389"/>
      <c r="CJ173" s="390"/>
      <c r="CK173" s="390"/>
      <c r="CL173" s="378"/>
      <c r="CM173" s="378"/>
      <c r="CN173" s="378"/>
      <c r="CO173" s="378"/>
      <c r="CP173" s="378"/>
      <c r="CQ173" s="390"/>
      <c r="CR173" s="378"/>
      <c r="CS173" s="390"/>
      <c r="CT173" s="390"/>
      <c r="CU173" s="378"/>
      <c r="CV173" s="390"/>
      <c r="CW173" s="390"/>
      <c r="CX173" s="390"/>
      <c r="CY173" s="390"/>
      <c r="CZ173" s="390"/>
      <c r="DA173" s="390"/>
      <c r="DB173" s="390"/>
      <c r="DC173" s="390"/>
      <c r="DD173" s="378"/>
      <c r="DE173" s="378"/>
      <c r="DF173" s="378"/>
      <c r="DG173" s="378"/>
      <c r="DH173" s="378"/>
      <c r="DI173" s="390"/>
      <c r="DJ173" s="390"/>
      <c r="DK173" s="390"/>
      <c r="DL173" s="390"/>
      <c r="DM173" s="390"/>
    </row>
    <row r="174" spans="5:139">
      <c r="U174" s="630" t="s">
        <v>888</v>
      </c>
      <c r="V174" s="630"/>
      <c r="W174" s="630"/>
      <c r="X174" s="630"/>
      <c r="Y174" s="630"/>
      <c r="Z174" s="630"/>
      <c r="AA174" s="630"/>
      <c r="AB174" s="375" t="s">
        <v>735</v>
      </c>
      <c r="AD174" s="386"/>
      <c r="AE174" s="387"/>
      <c r="AF174" s="388"/>
      <c r="AG174" s="388"/>
      <c r="AH174" s="389"/>
      <c r="AI174" s="378"/>
      <c r="AJ174" s="386"/>
      <c r="AK174" s="387"/>
      <c r="AL174" s="388"/>
      <c r="AM174" s="388"/>
      <c r="AN174" s="389"/>
      <c r="AO174" s="378"/>
      <c r="AP174" s="379"/>
      <c r="AQ174" s="387"/>
      <c r="AR174" s="388"/>
      <c r="AS174" s="387"/>
      <c r="AT174" s="387"/>
      <c r="AU174" s="388"/>
      <c r="AV174" s="387"/>
      <c r="AW174" s="386"/>
      <c r="AX174" s="411"/>
      <c r="AY174" s="408"/>
      <c r="AZ174" s="388"/>
      <c r="BA174" s="378"/>
      <c r="BB174" s="387"/>
      <c r="BC174" s="378"/>
      <c r="BD174" s="390"/>
      <c r="BE174" s="378"/>
      <c r="BF174" s="409"/>
      <c r="BG174" s="378"/>
      <c r="BH174" s="409"/>
      <c r="BI174" s="378"/>
      <c r="BJ174" s="378"/>
      <c r="BK174" s="378"/>
      <c r="BL174" s="409"/>
      <c r="BM174" s="378"/>
      <c r="BN174" s="409"/>
      <c r="BO174" s="378"/>
      <c r="BP174" s="378"/>
      <c r="BQ174" s="378"/>
      <c r="BR174" s="378"/>
      <c r="BS174" s="378"/>
      <c r="BT174" s="378"/>
      <c r="BU174" s="378"/>
      <c r="BV174" s="390"/>
      <c r="BW174" s="378"/>
      <c r="BX174" s="379"/>
      <c r="BY174" s="378"/>
      <c r="BZ174" s="383"/>
      <c r="CA174" s="409"/>
      <c r="CB174" s="383"/>
      <c r="CC174" s="389"/>
      <c r="CD174" s="390"/>
      <c r="CE174" s="389"/>
      <c r="CF174" s="390"/>
      <c r="CG174" s="390"/>
      <c r="CH174" s="390"/>
      <c r="CI174" s="389"/>
      <c r="CJ174" s="390"/>
      <c r="CK174" s="390"/>
      <c r="CL174" s="378"/>
      <c r="CM174" s="378"/>
      <c r="CN174" s="378"/>
      <c r="CO174" s="378"/>
      <c r="CP174" s="378"/>
      <c r="CQ174" s="390"/>
      <c r="CR174" s="378"/>
      <c r="CS174" s="390"/>
      <c r="CT174" s="390"/>
      <c r="CU174" s="378"/>
      <c r="CV174" s="390"/>
      <c r="CW174" s="390"/>
      <c r="CX174" s="390"/>
      <c r="CY174" s="390"/>
      <c r="CZ174" s="390"/>
      <c r="DA174" s="390"/>
      <c r="DB174" s="390"/>
      <c r="DC174" s="390"/>
      <c r="DD174" s="378"/>
      <c r="DE174" s="378"/>
      <c r="DF174" s="378"/>
      <c r="DG174" s="378"/>
      <c r="DH174" s="378"/>
      <c r="DI174" s="390"/>
      <c r="DJ174" s="390"/>
      <c r="DK174" s="390"/>
      <c r="DL174" s="390"/>
      <c r="DM174" s="390"/>
    </row>
    <row r="175" spans="5:139">
      <c r="U175" s="630" t="s">
        <v>1011</v>
      </c>
      <c r="V175" s="630"/>
      <c r="W175" s="630"/>
      <c r="X175" s="630"/>
      <c r="Y175" s="630"/>
      <c r="Z175" s="630"/>
      <c r="AA175" s="630"/>
      <c r="AB175" s="375" t="s">
        <v>1003</v>
      </c>
      <c r="AD175" s="414"/>
      <c r="AE175" s="415"/>
      <c r="AF175" s="415"/>
      <c r="AG175" s="377"/>
      <c r="AH175" s="376"/>
      <c r="AI175" s="378"/>
      <c r="AJ175" s="414"/>
      <c r="AK175" s="415"/>
      <c r="AL175" s="415"/>
      <c r="AM175" s="377"/>
      <c r="AN175" s="376"/>
      <c r="AO175" s="378"/>
      <c r="AP175" s="379" t="str">
        <f>IF(AO175="","",AO175)</f>
        <v/>
      </c>
      <c r="AQ175" s="377"/>
      <c r="AR175" s="380"/>
      <c r="AS175" s="377"/>
      <c r="AT175" s="377"/>
      <c r="AU175" s="380"/>
      <c r="AV175" s="377"/>
      <c r="AW175" s="376"/>
      <c r="AX175" s="412"/>
      <c r="AY175" s="408"/>
      <c r="AZ175" s="381"/>
      <c r="BA175" s="378"/>
      <c r="BB175" s="377"/>
      <c r="BC175" s="378"/>
      <c r="BD175" s="382"/>
      <c r="BE175" s="378"/>
      <c r="BF175" s="409"/>
      <c r="BG175" s="378"/>
      <c r="BH175" s="409"/>
      <c r="BI175" s="378"/>
      <c r="BJ175" s="378"/>
      <c r="BK175" s="378"/>
      <c r="BL175" s="376"/>
      <c r="BM175" s="378"/>
      <c r="BN175" s="376"/>
      <c r="BO175" s="378"/>
      <c r="BP175" s="378"/>
      <c r="BQ175" s="378"/>
      <c r="BR175" s="378"/>
      <c r="BS175" s="378"/>
      <c r="BT175" s="378"/>
      <c r="BU175" s="378"/>
      <c r="BV175" s="382"/>
      <c r="BW175" s="378"/>
      <c r="BX175" s="379"/>
      <c r="BY175" s="378"/>
      <c r="BZ175" s="383"/>
      <c r="CA175" s="410"/>
      <c r="CB175" s="383"/>
      <c r="CC175" s="286"/>
      <c r="CD175" s="384">
        <f>CC175*$T175</f>
        <v>0</v>
      </c>
      <c r="CE175" s="286"/>
      <c r="CF175" s="384">
        <f>CE175*$T175</f>
        <v>0</v>
      </c>
      <c r="CG175" s="384">
        <f>CC175-CE175-CW175</f>
        <v>0</v>
      </c>
      <c r="CH175" s="384">
        <f>CD175-CF175-CW175*$T175</f>
        <v>0</v>
      </c>
      <c r="CI175" s="286"/>
      <c r="CJ175" s="384">
        <f>CC175*$CI175/1000</f>
        <v>0</v>
      </c>
      <c r="CK175" s="384">
        <f>CD175*$CI175/1000</f>
        <v>0</v>
      </c>
      <c r="CL175" s="378"/>
      <c r="CM175" s="378"/>
      <c r="CN175" s="378"/>
      <c r="CO175" s="378"/>
      <c r="CP175" s="378"/>
      <c r="CQ175" s="410"/>
      <c r="CR175" s="378"/>
      <c r="CS175" s="390"/>
      <c r="CT175" s="390"/>
      <c r="CU175" s="378"/>
      <c r="CV175" s="390"/>
      <c r="CW175" s="390"/>
      <c r="CX175" s="390"/>
      <c r="CY175" s="390"/>
      <c r="CZ175" s="390"/>
      <c r="DA175" s="390"/>
      <c r="DB175" s="390"/>
      <c r="DC175" s="390"/>
      <c r="DD175" s="378"/>
      <c r="DE175" s="378"/>
      <c r="DF175" s="378"/>
      <c r="DG175" s="378"/>
      <c r="DH175" s="378"/>
      <c r="DI175" s="390"/>
      <c r="DJ175" s="390"/>
      <c r="DK175" s="390"/>
      <c r="DL175" s="286"/>
      <c r="DM175" s="390"/>
    </row>
    <row r="176" spans="5:139">
      <c r="U176" s="630" t="s">
        <v>889</v>
      </c>
      <c r="V176" s="630"/>
      <c r="W176" s="630"/>
      <c r="X176" s="630"/>
      <c r="Y176" s="630"/>
      <c r="Z176" s="630"/>
      <c r="AA176" s="630"/>
      <c r="AB176" s="375" t="s">
        <v>736</v>
      </c>
      <c r="AD176" s="386"/>
      <c r="AE176" s="387"/>
      <c r="AF176" s="388"/>
      <c r="AG176" s="388"/>
      <c r="AH176" s="389"/>
      <c r="AI176" s="378"/>
      <c r="AJ176" s="386"/>
      <c r="AK176" s="387"/>
      <c r="AL176" s="388"/>
      <c r="AM176" s="388"/>
      <c r="AN176" s="389"/>
      <c r="AO176" s="378"/>
      <c r="AP176" s="379"/>
      <c r="AQ176" s="387"/>
      <c r="AR176" s="388"/>
      <c r="AS176" s="387"/>
      <c r="AT176" s="387"/>
      <c r="AU176" s="388"/>
      <c r="AV176" s="387"/>
      <c r="AW176" s="386"/>
      <c r="AX176" s="411"/>
      <c r="AY176" s="408"/>
      <c r="AZ176" s="388"/>
      <c r="BA176" s="378"/>
      <c r="BB176" s="387"/>
      <c r="BC176" s="378"/>
      <c r="BD176" s="390"/>
      <c r="BE176" s="378"/>
      <c r="BF176" s="409"/>
      <c r="BG176" s="378"/>
      <c r="BH176" s="409"/>
      <c r="BI176" s="378"/>
      <c r="BJ176" s="378"/>
      <c r="BK176" s="378"/>
      <c r="BL176" s="409"/>
      <c r="BM176" s="378"/>
      <c r="BN176" s="409"/>
      <c r="BO176" s="378"/>
      <c r="BP176" s="378"/>
      <c r="BQ176" s="378"/>
      <c r="BR176" s="378"/>
      <c r="BS176" s="378"/>
      <c r="BT176" s="378"/>
      <c r="BU176" s="378"/>
      <c r="BV176" s="390"/>
      <c r="BW176" s="378"/>
      <c r="BX176" s="379"/>
      <c r="BY176" s="378"/>
      <c r="BZ176" s="383"/>
      <c r="CA176" s="409"/>
      <c r="CB176" s="383"/>
      <c r="CC176" s="389"/>
      <c r="CD176" s="390"/>
      <c r="CE176" s="389"/>
      <c r="CF176" s="390"/>
      <c r="CG176" s="390"/>
      <c r="CH176" s="390"/>
      <c r="CI176" s="389"/>
      <c r="CJ176" s="390"/>
      <c r="CK176" s="390"/>
      <c r="CL176" s="378"/>
      <c r="CM176" s="378"/>
      <c r="CN176" s="378"/>
      <c r="CO176" s="378"/>
      <c r="CP176" s="378"/>
      <c r="CQ176" s="390"/>
      <c r="CR176" s="378"/>
      <c r="CS176" s="390"/>
      <c r="CT176" s="390"/>
      <c r="CU176" s="378"/>
      <c r="CV176" s="390"/>
      <c r="CW176" s="390"/>
      <c r="CX176" s="390"/>
      <c r="CY176" s="390"/>
      <c r="CZ176" s="390"/>
      <c r="DA176" s="390"/>
      <c r="DB176" s="390"/>
      <c r="DC176" s="390"/>
      <c r="DD176" s="378"/>
      <c r="DE176" s="378"/>
      <c r="DF176" s="378"/>
      <c r="DG176" s="378"/>
      <c r="DH176" s="378"/>
      <c r="DI176" s="390"/>
      <c r="DJ176" s="390"/>
      <c r="DK176" s="390"/>
      <c r="DL176" s="390"/>
      <c r="DM176" s="390"/>
    </row>
    <row r="177" spans="5:139">
      <c r="U177" s="630" t="s">
        <v>1012</v>
      </c>
      <c r="V177" s="630"/>
      <c r="W177" s="630"/>
      <c r="X177" s="630"/>
      <c r="Y177" s="630"/>
      <c r="Z177" s="630"/>
      <c r="AA177" s="630"/>
      <c r="AB177" s="375" t="s">
        <v>1004</v>
      </c>
      <c r="AD177" s="414"/>
      <c r="AE177" s="415"/>
      <c r="AF177" s="415"/>
      <c r="AG177" s="377"/>
      <c r="AH177" s="376"/>
      <c r="AI177" s="378"/>
      <c r="AJ177" s="414"/>
      <c r="AK177" s="415"/>
      <c r="AL177" s="415"/>
      <c r="AM177" s="377"/>
      <c r="AN177" s="376"/>
      <c r="AO177" s="378"/>
      <c r="AP177" s="379" t="str">
        <f>IF(AO177="","",AO177)</f>
        <v/>
      </c>
      <c r="AQ177" s="377"/>
      <c r="AR177" s="380"/>
      <c r="AS177" s="377"/>
      <c r="AT177" s="377"/>
      <c r="AU177" s="380"/>
      <c r="AV177" s="377"/>
      <c r="AW177" s="376"/>
      <c r="AX177" s="412"/>
      <c r="AY177" s="408"/>
      <c r="AZ177" s="381"/>
      <c r="BA177" s="378"/>
      <c r="BB177" s="377"/>
      <c r="BC177" s="378"/>
      <c r="BD177" s="382"/>
      <c r="BE177" s="378"/>
      <c r="BF177" s="409"/>
      <c r="BG177" s="378"/>
      <c r="BH177" s="409"/>
      <c r="BI177" s="378"/>
      <c r="BJ177" s="378"/>
      <c r="BK177" s="378"/>
      <c r="BL177" s="376"/>
      <c r="BM177" s="378"/>
      <c r="BN177" s="376"/>
      <c r="BO177" s="378"/>
      <c r="BP177" s="378"/>
      <c r="BQ177" s="378"/>
      <c r="BR177" s="378"/>
      <c r="BS177" s="378"/>
      <c r="BT177" s="378"/>
      <c r="BU177" s="378"/>
      <c r="BV177" s="382"/>
      <c r="BW177" s="378"/>
      <c r="BX177" s="379"/>
      <c r="BY177" s="378"/>
      <c r="BZ177" s="383"/>
      <c r="CA177" s="410"/>
      <c r="CB177" s="383"/>
      <c r="CC177" s="286"/>
      <c r="CD177" s="384">
        <f>CC177*$T177</f>
        <v>0</v>
      </c>
      <c r="CE177" s="286"/>
      <c r="CF177" s="384">
        <f>CE177*$T177</f>
        <v>0</v>
      </c>
      <c r="CG177" s="384">
        <f>CC177-CE177-CW177</f>
        <v>0</v>
      </c>
      <c r="CH177" s="384">
        <f>CD177-CF177-CW177*$T177</f>
        <v>0</v>
      </c>
      <c r="CI177" s="286"/>
      <c r="CJ177" s="384">
        <f>CC177*$CI177/1000</f>
        <v>0</v>
      </c>
      <c r="CK177" s="384">
        <f>CD177*$CI177/1000</f>
        <v>0</v>
      </c>
      <c r="CL177" s="378"/>
      <c r="CM177" s="378"/>
      <c r="CN177" s="378"/>
      <c r="CO177" s="378"/>
      <c r="CP177" s="378"/>
      <c r="CQ177" s="410"/>
      <c r="CR177" s="378"/>
      <c r="CS177" s="390"/>
      <c r="CT177" s="390"/>
      <c r="CU177" s="378"/>
      <c r="CV177" s="390"/>
      <c r="CW177" s="390"/>
      <c r="CX177" s="390"/>
      <c r="CY177" s="390"/>
      <c r="CZ177" s="390"/>
      <c r="DA177" s="390"/>
      <c r="DB177" s="390"/>
      <c r="DC177" s="390"/>
      <c r="DD177" s="378"/>
      <c r="DE177" s="378"/>
      <c r="DF177" s="378"/>
      <c r="DG177" s="378"/>
      <c r="DH177" s="378"/>
      <c r="DI177" s="390"/>
      <c r="DJ177" s="390"/>
      <c r="DK177" s="390"/>
      <c r="DL177" s="286"/>
      <c r="DM177" s="390"/>
    </row>
    <row r="178" spans="5:139">
      <c r="U178" s="630" t="s">
        <v>890</v>
      </c>
      <c r="V178" s="630"/>
      <c r="W178" s="630"/>
      <c r="X178" s="630"/>
      <c r="Y178" s="630"/>
      <c r="Z178" s="630"/>
      <c r="AA178" s="630"/>
      <c r="AB178" s="375" t="s">
        <v>737</v>
      </c>
      <c r="AD178" s="386"/>
      <c r="AE178" s="387"/>
      <c r="AF178" s="388"/>
      <c r="AG178" s="388"/>
      <c r="AH178" s="389"/>
      <c r="AI178" s="378"/>
      <c r="AJ178" s="386"/>
      <c r="AK178" s="387"/>
      <c r="AL178" s="388"/>
      <c r="AM178" s="388"/>
      <c r="AN178" s="389"/>
      <c r="AO178" s="378"/>
      <c r="AP178" s="379"/>
      <c r="AQ178" s="387"/>
      <c r="AR178" s="388"/>
      <c r="AS178" s="387"/>
      <c r="AT178" s="387"/>
      <c r="AU178" s="388"/>
      <c r="AV178" s="387"/>
      <c r="AW178" s="386"/>
      <c r="AX178" s="411"/>
      <c r="AY178" s="408"/>
      <c r="AZ178" s="388"/>
      <c r="BA178" s="378"/>
      <c r="BB178" s="387"/>
      <c r="BC178" s="378"/>
      <c r="BD178" s="390"/>
      <c r="BE178" s="378"/>
      <c r="BF178" s="409"/>
      <c r="BG178" s="378"/>
      <c r="BH178" s="409"/>
      <c r="BI178" s="378"/>
      <c r="BJ178" s="378"/>
      <c r="BK178" s="378"/>
      <c r="BL178" s="409"/>
      <c r="BM178" s="378"/>
      <c r="BN178" s="409"/>
      <c r="BO178" s="378"/>
      <c r="BP178" s="378"/>
      <c r="BQ178" s="378"/>
      <c r="BR178" s="378"/>
      <c r="BS178" s="378"/>
      <c r="BT178" s="378"/>
      <c r="BU178" s="378"/>
      <c r="BV178" s="390"/>
      <c r="BW178" s="378"/>
      <c r="BX178" s="379"/>
      <c r="BY178" s="378"/>
      <c r="BZ178" s="383"/>
      <c r="CA178" s="409"/>
      <c r="CB178" s="383"/>
      <c r="CC178" s="389"/>
      <c r="CD178" s="390"/>
      <c r="CE178" s="389"/>
      <c r="CF178" s="390"/>
      <c r="CG178" s="390"/>
      <c r="CH178" s="390"/>
      <c r="CI178" s="389"/>
      <c r="CJ178" s="390"/>
      <c r="CK178" s="390"/>
      <c r="CL178" s="378"/>
      <c r="CM178" s="378"/>
      <c r="CN178" s="378"/>
      <c r="CO178" s="378"/>
      <c r="CP178" s="378"/>
      <c r="CQ178" s="390"/>
      <c r="CR178" s="378"/>
      <c r="CS178" s="390"/>
      <c r="CT178" s="390"/>
      <c r="CU178" s="378"/>
      <c r="CV178" s="390"/>
      <c r="CW178" s="390"/>
      <c r="CX178" s="390"/>
      <c r="CY178" s="390"/>
      <c r="CZ178" s="390"/>
      <c r="DA178" s="390"/>
      <c r="DB178" s="390"/>
      <c r="DC178" s="390"/>
      <c r="DD178" s="378"/>
      <c r="DE178" s="378"/>
      <c r="DF178" s="378"/>
      <c r="DG178" s="378"/>
      <c r="DH178" s="378"/>
      <c r="DI178" s="390"/>
      <c r="DJ178" s="390"/>
      <c r="DK178" s="390"/>
      <c r="DL178" s="390"/>
      <c r="DM178" s="390"/>
    </row>
    <row r="179" spans="5:139">
      <c r="U179" s="630" t="s">
        <v>1013</v>
      </c>
      <c r="V179" s="630"/>
      <c r="W179" s="630"/>
      <c r="X179" s="630"/>
      <c r="Y179" s="630"/>
      <c r="Z179" s="630"/>
      <c r="AA179" s="630"/>
      <c r="AB179" s="375" t="s">
        <v>1005</v>
      </c>
      <c r="AD179" s="414"/>
      <c r="AE179" s="415"/>
      <c r="AF179" s="415"/>
      <c r="AG179" s="377"/>
      <c r="AH179" s="376"/>
      <c r="AI179" s="378"/>
      <c r="AJ179" s="414"/>
      <c r="AK179" s="415"/>
      <c r="AL179" s="415"/>
      <c r="AM179" s="377"/>
      <c r="AN179" s="376"/>
      <c r="AO179" s="378"/>
      <c r="AP179" s="379" t="str">
        <f>IF(AO179="","",AO179)</f>
        <v/>
      </c>
      <c r="AQ179" s="377"/>
      <c r="AR179" s="380"/>
      <c r="AS179" s="377"/>
      <c r="AT179" s="377"/>
      <c r="AU179" s="380"/>
      <c r="AV179" s="377"/>
      <c r="AW179" s="376"/>
      <c r="AX179" s="412"/>
      <c r="AY179" s="408"/>
      <c r="AZ179" s="381"/>
      <c r="BA179" s="378"/>
      <c r="BB179" s="377"/>
      <c r="BC179" s="378"/>
      <c r="BD179" s="382"/>
      <c r="BE179" s="378"/>
      <c r="BF179" s="409"/>
      <c r="BG179" s="378"/>
      <c r="BH179" s="409"/>
      <c r="BI179" s="378"/>
      <c r="BJ179" s="378"/>
      <c r="BK179" s="378"/>
      <c r="BL179" s="376"/>
      <c r="BM179" s="378"/>
      <c r="BN179" s="376"/>
      <c r="BO179" s="378"/>
      <c r="BP179" s="378"/>
      <c r="BQ179" s="378"/>
      <c r="BR179" s="378"/>
      <c r="BS179" s="378"/>
      <c r="BT179" s="378"/>
      <c r="BU179" s="378"/>
      <c r="BV179" s="382"/>
      <c r="BW179" s="378"/>
      <c r="BX179" s="379"/>
      <c r="BY179" s="378"/>
      <c r="BZ179" s="383"/>
      <c r="CA179" s="410"/>
      <c r="CB179" s="383"/>
      <c r="CC179" s="286"/>
      <c r="CD179" s="384">
        <f>CC179*$T179</f>
        <v>0</v>
      </c>
      <c r="CE179" s="286"/>
      <c r="CF179" s="384">
        <f>CE179*$T179</f>
        <v>0</v>
      </c>
      <c r="CG179" s="384">
        <f>CC179-CE179-CW179</f>
        <v>0</v>
      </c>
      <c r="CH179" s="384">
        <f>CD179-CF179-CW179*$T179</f>
        <v>0</v>
      </c>
      <c r="CI179" s="286"/>
      <c r="CJ179" s="384">
        <f>CC179*$CI179/1000</f>
        <v>0</v>
      </c>
      <c r="CK179" s="384">
        <f>CD179*$CI179/1000</f>
        <v>0</v>
      </c>
      <c r="CL179" s="378"/>
      <c r="CM179" s="378"/>
      <c r="CN179" s="378"/>
      <c r="CO179" s="378"/>
      <c r="CP179" s="378"/>
      <c r="CQ179" s="410"/>
      <c r="CR179" s="378"/>
      <c r="CS179" s="390"/>
      <c r="CT179" s="390"/>
      <c r="CU179" s="378"/>
      <c r="CV179" s="390"/>
      <c r="CW179" s="390"/>
      <c r="CX179" s="390"/>
      <c r="CY179" s="390"/>
      <c r="CZ179" s="390"/>
      <c r="DA179" s="390"/>
      <c r="DB179" s="390"/>
      <c r="DC179" s="390"/>
      <c r="DD179" s="378"/>
      <c r="DE179" s="378"/>
      <c r="DF179" s="378"/>
      <c r="DG179" s="378"/>
      <c r="DH179" s="378"/>
      <c r="DI179" s="390"/>
      <c r="DJ179" s="390"/>
      <c r="DK179" s="390"/>
      <c r="DL179" s="286"/>
      <c r="DM179" s="390"/>
    </row>
    <row r="181" spans="5:139" ht="12" customHeight="1">
      <c r="U181" s="630" t="s">
        <v>891</v>
      </c>
      <c r="V181" s="630"/>
      <c r="W181" s="630"/>
      <c r="X181" s="630"/>
      <c r="Y181" s="630"/>
      <c r="Z181" s="630"/>
      <c r="AA181" s="630"/>
      <c r="AB181" s="375" t="s">
        <v>734</v>
      </c>
      <c r="AD181" s="386"/>
      <c r="AE181" s="387"/>
      <c r="AF181" s="388"/>
      <c r="AG181" s="388"/>
      <c r="AH181" s="389"/>
      <c r="AI181" s="378"/>
      <c r="AJ181" s="386"/>
      <c r="AK181" s="387"/>
      <c r="AL181" s="388"/>
      <c r="AM181" s="388"/>
      <c r="AN181" s="389"/>
      <c r="AO181" s="378"/>
      <c r="AP181" s="379" t="str">
        <f t="shared" ref="AP181:AP188" si="16">IF(AO181="","",AO181)</f>
        <v/>
      </c>
      <c r="AQ181" s="387"/>
      <c r="AR181" s="388"/>
      <c r="AS181" s="387"/>
      <c r="AT181" s="387"/>
      <c r="AU181" s="388"/>
      <c r="AV181" s="387"/>
      <c r="AW181" s="386"/>
      <c r="AX181" s="411"/>
      <c r="AY181" s="408"/>
      <c r="AZ181" s="388"/>
      <c r="BA181" s="378"/>
      <c r="BB181" s="387"/>
      <c r="BC181" s="378"/>
      <c r="BD181" s="390"/>
      <c r="BE181" s="378"/>
      <c r="BF181" s="409"/>
      <c r="BG181" s="378"/>
      <c r="BH181" s="409"/>
      <c r="BI181" s="378"/>
      <c r="BJ181" s="378"/>
      <c r="BK181" s="378"/>
      <c r="BL181" s="409"/>
      <c r="BM181" s="378"/>
      <c r="BN181" s="409"/>
      <c r="BO181" s="378"/>
      <c r="BP181" s="378"/>
      <c r="BQ181" s="378"/>
      <c r="BR181" s="378"/>
      <c r="BS181" s="378"/>
      <c r="BT181" s="378"/>
      <c r="BU181" s="378"/>
      <c r="BV181" s="390"/>
      <c r="BW181" s="378"/>
      <c r="BX181" s="379"/>
      <c r="BY181" s="378"/>
      <c r="BZ181" s="383"/>
      <c r="CA181" s="410"/>
      <c r="CB181" s="383"/>
      <c r="CC181" s="389"/>
      <c r="CD181" s="390"/>
      <c r="CE181" s="389"/>
      <c r="CF181" s="390"/>
      <c r="CG181" s="390"/>
      <c r="CH181" s="390"/>
      <c r="CI181" s="389"/>
      <c r="CJ181" s="390"/>
      <c r="CK181" s="390"/>
      <c r="CL181" s="378"/>
      <c r="CM181" s="378"/>
      <c r="CN181" s="378"/>
      <c r="CO181" s="378"/>
      <c r="CP181" s="378"/>
      <c r="CQ181" s="390"/>
      <c r="CR181" s="378"/>
      <c r="CS181" s="390"/>
      <c r="CT181" s="390"/>
      <c r="CU181" s="378"/>
      <c r="CV181" s="390"/>
      <c r="CW181" s="390"/>
      <c r="CX181" s="390"/>
      <c r="CY181" s="390"/>
      <c r="CZ181" s="390"/>
      <c r="DA181" s="390"/>
      <c r="DB181" s="390"/>
      <c r="DC181" s="390"/>
      <c r="DD181" s="378"/>
      <c r="DE181" s="378"/>
      <c r="DF181" s="378"/>
      <c r="DG181" s="378"/>
      <c r="DH181" s="378"/>
      <c r="DI181" s="398"/>
      <c r="DJ181" s="390"/>
      <c r="DK181" s="384">
        <f>DI181</f>
        <v>0</v>
      </c>
      <c r="DL181" s="374"/>
      <c r="DM181" s="384">
        <f>IF(LOWER(CA181)="мазутопровод",0,DK181-DL181)</f>
        <v>0</v>
      </c>
    </row>
    <row r="182" spans="5:139" ht="12" customHeight="1">
      <c r="U182" s="630" t="s">
        <v>1014</v>
      </c>
      <c r="V182" s="630"/>
      <c r="W182" s="630"/>
      <c r="X182" s="630"/>
      <c r="Y182" s="630"/>
      <c r="Z182" s="630"/>
      <c r="AA182" s="630"/>
      <c r="AB182" s="375" t="s">
        <v>1002</v>
      </c>
      <c r="AD182" s="386"/>
      <c r="AE182" s="387"/>
      <c r="AF182" s="388"/>
      <c r="AG182" s="388"/>
      <c r="AH182" s="389"/>
      <c r="AI182" s="378"/>
      <c r="AJ182" s="386"/>
      <c r="AK182" s="387"/>
      <c r="AL182" s="388"/>
      <c r="AM182" s="388"/>
      <c r="AN182" s="389"/>
      <c r="AO182" s="378"/>
      <c r="AP182" s="379" t="str">
        <f t="shared" si="16"/>
        <v/>
      </c>
      <c r="AQ182" s="387"/>
      <c r="AR182" s="388"/>
      <c r="AS182" s="387"/>
      <c r="AT182" s="387"/>
      <c r="AU182" s="388"/>
      <c r="AV182" s="387"/>
      <c r="AW182" s="386"/>
      <c r="AX182" s="411"/>
      <c r="AY182" s="408"/>
      <c r="AZ182" s="388"/>
      <c r="BA182" s="378"/>
      <c r="BB182" s="387"/>
      <c r="BC182" s="378"/>
      <c r="BD182" s="390"/>
      <c r="BE182" s="378"/>
      <c r="BF182" s="409"/>
      <c r="BG182" s="378"/>
      <c r="BH182" s="409"/>
      <c r="BI182" s="378"/>
      <c r="BJ182" s="378"/>
      <c r="BK182" s="378"/>
      <c r="BL182" s="409"/>
      <c r="BM182" s="378"/>
      <c r="BN182" s="409"/>
      <c r="BO182" s="378"/>
      <c r="BP182" s="378"/>
      <c r="BQ182" s="378"/>
      <c r="BR182" s="378"/>
      <c r="BS182" s="378"/>
      <c r="BT182" s="378"/>
      <c r="BU182" s="378"/>
      <c r="BV182" s="390"/>
      <c r="BW182" s="378"/>
      <c r="BX182" s="379"/>
      <c r="BY182" s="378"/>
      <c r="BZ182" s="383"/>
      <c r="CA182" s="409"/>
      <c r="CB182" s="383"/>
      <c r="CC182" s="389"/>
      <c r="CD182" s="390"/>
      <c r="CE182" s="389"/>
      <c r="CF182" s="390"/>
      <c r="CG182" s="390"/>
      <c r="CH182" s="390"/>
      <c r="CI182" s="389"/>
      <c r="CJ182" s="390"/>
      <c r="CK182" s="390"/>
      <c r="CL182" s="378"/>
      <c r="CM182" s="378"/>
      <c r="CN182" s="378"/>
      <c r="CO182" s="378"/>
      <c r="CP182" s="378"/>
      <c r="CQ182" s="390"/>
      <c r="CR182" s="378"/>
      <c r="CS182" s="390"/>
      <c r="CT182" s="390"/>
      <c r="CU182" s="378"/>
      <c r="CV182" s="390"/>
      <c r="CW182" s="390"/>
      <c r="CX182" s="390"/>
      <c r="CY182" s="390"/>
      <c r="CZ182" s="390"/>
      <c r="DA182" s="390"/>
      <c r="DB182" s="390"/>
      <c r="DC182" s="390"/>
      <c r="DD182" s="378"/>
      <c r="DE182" s="378"/>
      <c r="DF182" s="378"/>
      <c r="DG182" s="378"/>
      <c r="DH182" s="378"/>
      <c r="DI182" s="390"/>
      <c r="DJ182" s="390"/>
      <c r="DK182" s="390"/>
      <c r="DL182" s="390"/>
      <c r="DM182" s="390"/>
    </row>
    <row r="183" spans="5:139">
      <c r="U183" s="630" t="s">
        <v>892</v>
      </c>
      <c r="V183" s="630"/>
      <c r="W183" s="630"/>
      <c r="X183" s="630"/>
      <c r="Y183" s="630"/>
      <c r="Z183" s="630"/>
      <c r="AA183" s="630"/>
      <c r="AB183" s="375" t="s">
        <v>735</v>
      </c>
      <c r="AD183" s="386"/>
      <c r="AE183" s="387"/>
      <c r="AF183" s="388"/>
      <c r="AG183" s="388"/>
      <c r="AH183" s="389"/>
      <c r="AI183" s="378"/>
      <c r="AJ183" s="386"/>
      <c r="AK183" s="387"/>
      <c r="AL183" s="388"/>
      <c r="AM183" s="388"/>
      <c r="AN183" s="389"/>
      <c r="AO183" s="378"/>
      <c r="AP183" s="379" t="str">
        <f t="shared" si="16"/>
        <v/>
      </c>
      <c r="AQ183" s="387"/>
      <c r="AR183" s="388"/>
      <c r="AS183" s="387"/>
      <c r="AT183" s="387"/>
      <c r="AU183" s="388"/>
      <c r="AV183" s="387"/>
      <c r="AW183" s="386"/>
      <c r="AX183" s="411"/>
      <c r="AY183" s="408"/>
      <c r="AZ183" s="388"/>
      <c r="BA183" s="378"/>
      <c r="BB183" s="387"/>
      <c r="BC183" s="378"/>
      <c r="BD183" s="390"/>
      <c r="BE183" s="378"/>
      <c r="BF183" s="409"/>
      <c r="BG183" s="378"/>
      <c r="BH183" s="409"/>
      <c r="BI183" s="378"/>
      <c r="BJ183" s="378"/>
      <c r="BK183" s="378"/>
      <c r="BL183" s="409"/>
      <c r="BM183" s="378"/>
      <c r="BN183" s="409"/>
      <c r="BO183" s="378"/>
      <c r="BP183" s="378"/>
      <c r="BQ183" s="378"/>
      <c r="BR183" s="378"/>
      <c r="BS183" s="378"/>
      <c r="BT183" s="378"/>
      <c r="BU183" s="378"/>
      <c r="BV183" s="390"/>
      <c r="BW183" s="378"/>
      <c r="BX183" s="379"/>
      <c r="BY183" s="378"/>
      <c r="BZ183" s="383"/>
      <c r="CA183" s="409"/>
      <c r="CB183" s="383"/>
      <c r="CC183" s="389"/>
      <c r="CD183" s="390"/>
      <c r="CE183" s="389"/>
      <c r="CF183" s="390"/>
      <c r="CG183" s="390"/>
      <c r="CH183" s="390"/>
      <c r="CI183" s="389"/>
      <c r="CJ183" s="390"/>
      <c r="CK183" s="390"/>
      <c r="CL183" s="378"/>
      <c r="CM183" s="378"/>
      <c r="CN183" s="378"/>
      <c r="CO183" s="378"/>
      <c r="CP183" s="378"/>
      <c r="CQ183" s="390"/>
      <c r="CR183" s="378"/>
      <c r="CS183" s="390"/>
      <c r="CT183" s="390"/>
      <c r="CU183" s="378"/>
      <c r="CV183" s="390"/>
      <c r="CW183" s="390"/>
      <c r="CX183" s="390"/>
      <c r="CY183" s="390"/>
      <c r="CZ183" s="390"/>
      <c r="DA183" s="390"/>
      <c r="DB183" s="390"/>
      <c r="DC183" s="390"/>
      <c r="DD183" s="378"/>
      <c r="DE183" s="378"/>
      <c r="DF183" s="378"/>
      <c r="DG183" s="378"/>
      <c r="DH183" s="378"/>
      <c r="DI183" s="390"/>
      <c r="DJ183" s="390"/>
      <c r="DK183" s="390"/>
      <c r="DL183" s="390"/>
      <c r="DM183" s="390"/>
    </row>
    <row r="184" spans="5:139">
      <c r="U184" s="630" t="s">
        <v>1015</v>
      </c>
      <c r="V184" s="630"/>
      <c r="W184" s="630"/>
      <c r="X184" s="630"/>
      <c r="Y184" s="630"/>
      <c r="Z184" s="630"/>
      <c r="AA184" s="630"/>
      <c r="AB184" s="375" t="s">
        <v>1003</v>
      </c>
      <c r="AD184" s="386"/>
      <c r="AE184" s="387"/>
      <c r="AF184" s="388"/>
      <c r="AG184" s="388"/>
      <c r="AH184" s="389"/>
      <c r="AI184" s="378"/>
      <c r="AJ184" s="386"/>
      <c r="AK184" s="387"/>
      <c r="AL184" s="388"/>
      <c r="AM184" s="388"/>
      <c r="AN184" s="389"/>
      <c r="AO184" s="378"/>
      <c r="AP184" s="379" t="str">
        <f t="shared" si="16"/>
        <v/>
      </c>
      <c r="AQ184" s="387"/>
      <c r="AR184" s="388"/>
      <c r="AS184" s="387"/>
      <c r="AT184" s="387"/>
      <c r="AU184" s="388"/>
      <c r="AV184" s="387"/>
      <c r="AW184" s="386"/>
      <c r="AX184" s="411"/>
      <c r="AY184" s="408"/>
      <c r="AZ184" s="388"/>
      <c r="BA184" s="378"/>
      <c r="BB184" s="387"/>
      <c r="BC184" s="378"/>
      <c r="BD184" s="390"/>
      <c r="BE184" s="378"/>
      <c r="BF184" s="409"/>
      <c r="BG184" s="378"/>
      <c r="BH184" s="409"/>
      <c r="BI184" s="378"/>
      <c r="BJ184" s="378"/>
      <c r="BK184" s="378"/>
      <c r="BL184" s="409"/>
      <c r="BM184" s="378"/>
      <c r="BN184" s="409"/>
      <c r="BO184" s="378"/>
      <c r="BP184" s="378"/>
      <c r="BQ184" s="378"/>
      <c r="BR184" s="378"/>
      <c r="BS184" s="378"/>
      <c r="BT184" s="378"/>
      <c r="BU184" s="378"/>
      <c r="BV184" s="390"/>
      <c r="BW184" s="378"/>
      <c r="BX184" s="379"/>
      <c r="BY184" s="378"/>
      <c r="BZ184" s="383"/>
      <c r="CA184" s="410"/>
      <c r="CB184" s="383"/>
      <c r="CC184" s="389"/>
      <c r="CD184" s="390"/>
      <c r="CE184" s="389"/>
      <c r="CF184" s="390"/>
      <c r="CG184" s="390"/>
      <c r="CH184" s="390"/>
      <c r="CI184" s="389"/>
      <c r="CJ184" s="390"/>
      <c r="CK184" s="390"/>
      <c r="CL184" s="378"/>
      <c r="CM184" s="378"/>
      <c r="CN184" s="378"/>
      <c r="CO184" s="378"/>
      <c r="CP184" s="378"/>
      <c r="CQ184" s="390"/>
      <c r="CR184" s="378"/>
      <c r="CS184" s="390"/>
      <c r="CT184" s="390"/>
      <c r="CU184" s="378"/>
      <c r="CV184" s="390"/>
      <c r="CW184" s="390"/>
      <c r="CX184" s="390"/>
      <c r="CY184" s="390"/>
      <c r="CZ184" s="390"/>
      <c r="DA184" s="390"/>
      <c r="DB184" s="390"/>
      <c r="DC184" s="390"/>
      <c r="DD184" s="378"/>
      <c r="DE184" s="378"/>
      <c r="DF184" s="378"/>
      <c r="DG184" s="378"/>
      <c r="DH184" s="378"/>
      <c r="DI184" s="390"/>
      <c r="DJ184" s="390"/>
      <c r="DK184" s="390"/>
      <c r="DL184" s="374"/>
      <c r="DM184" s="390"/>
    </row>
    <row r="185" spans="5:139">
      <c r="U185" s="630" t="s">
        <v>893</v>
      </c>
      <c r="V185" s="630"/>
      <c r="W185" s="630"/>
      <c r="X185" s="630"/>
      <c r="Y185" s="630"/>
      <c r="Z185" s="630"/>
      <c r="AA185" s="630"/>
      <c r="AB185" s="375" t="s">
        <v>736</v>
      </c>
      <c r="AD185" s="386"/>
      <c r="AE185" s="387"/>
      <c r="AF185" s="388"/>
      <c r="AG185" s="388"/>
      <c r="AH185" s="389"/>
      <c r="AI185" s="378"/>
      <c r="AJ185" s="386"/>
      <c r="AK185" s="387"/>
      <c r="AL185" s="388"/>
      <c r="AM185" s="388"/>
      <c r="AN185" s="389"/>
      <c r="AO185" s="378"/>
      <c r="AP185" s="379" t="str">
        <f t="shared" si="16"/>
        <v/>
      </c>
      <c r="AQ185" s="387"/>
      <c r="AR185" s="388"/>
      <c r="AS185" s="387"/>
      <c r="AT185" s="387"/>
      <c r="AU185" s="388"/>
      <c r="AV185" s="387"/>
      <c r="AW185" s="386"/>
      <c r="AX185" s="411"/>
      <c r="AY185" s="408"/>
      <c r="AZ185" s="388"/>
      <c r="BA185" s="378"/>
      <c r="BB185" s="387"/>
      <c r="BC185" s="378"/>
      <c r="BD185" s="390"/>
      <c r="BE185" s="378"/>
      <c r="BF185" s="409"/>
      <c r="BG185" s="378"/>
      <c r="BH185" s="409"/>
      <c r="BI185" s="378"/>
      <c r="BJ185" s="378"/>
      <c r="BK185" s="378"/>
      <c r="BL185" s="409"/>
      <c r="BM185" s="378"/>
      <c r="BN185" s="409"/>
      <c r="BO185" s="378"/>
      <c r="BP185" s="378"/>
      <c r="BQ185" s="378"/>
      <c r="BR185" s="378"/>
      <c r="BS185" s="378"/>
      <c r="BT185" s="378"/>
      <c r="BU185" s="378"/>
      <c r="BV185" s="390"/>
      <c r="BW185" s="378"/>
      <c r="BX185" s="379"/>
      <c r="BY185" s="378"/>
      <c r="BZ185" s="383"/>
      <c r="CA185" s="409"/>
      <c r="CB185" s="383"/>
      <c r="CC185" s="389"/>
      <c r="CD185" s="390"/>
      <c r="CE185" s="389"/>
      <c r="CF185" s="390"/>
      <c r="CG185" s="390"/>
      <c r="CH185" s="390"/>
      <c r="CI185" s="389"/>
      <c r="CJ185" s="390"/>
      <c r="CK185" s="390"/>
      <c r="CL185" s="378"/>
      <c r="CM185" s="378"/>
      <c r="CN185" s="378"/>
      <c r="CO185" s="378"/>
      <c r="CP185" s="378"/>
      <c r="CQ185" s="390"/>
      <c r="CR185" s="378"/>
      <c r="CS185" s="390"/>
      <c r="CT185" s="390"/>
      <c r="CU185" s="378"/>
      <c r="CV185" s="390"/>
      <c r="CW185" s="390"/>
      <c r="CX185" s="390"/>
      <c r="CY185" s="390"/>
      <c r="CZ185" s="390"/>
      <c r="DA185" s="390"/>
      <c r="DB185" s="390"/>
      <c r="DC185" s="390"/>
      <c r="DD185" s="378"/>
      <c r="DE185" s="378"/>
      <c r="DF185" s="378"/>
      <c r="DG185" s="378"/>
      <c r="DH185" s="378"/>
      <c r="DI185" s="390"/>
      <c r="DJ185" s="390"/>
      <c r="DK185" s="390"/>
      <c r="DL185" s="390"/>
      <c r="DM185" s="390"/>
    </row>
    <row r="186" spans="5:139">
      <c r="U186" s="630" t="s">
        <v>1016</v>
      </c>
      <c r="V186" s="630"/>
      <c r="W186" s="630"/>
      <c r="X186" s="630"/>
      <c r="Y186" s="630"/>
      <c r="Z186" s="630"/>
      <c r="AA186" s="630"/>
      <c r="AB186" s="375" t="s">
        <v>1004</v>
      </c>
      <c r="AD186" s="386"/>
      <c r="AE186" s="387"/>
      <c r="AF186" s="388"/>
      <c r="AG186" s="388"/>
      <c r="AH186" s="389"/>
      <c r="AI186" s="378"/>
      <c r="AJ186" s="386"/>
      <c r="AK186" s="387"/>
      <c r="AL186" s="388"/>
      <c r="AM186" s="388"/>
      <c r="AN186" s="389"/>
      <c r="AO186" s="378"/>
      <c r="AP186" s="379" t="str">
        <f t="shared" si="16"/>
        <v/>
      </c>
      <c r="AQ186" s="387"/>
      <c r="AR186" s="388"/>
      <c r="AS186" s="387"/>
      <c r="AT186" s="387"/>
      <c r="AU186" s="388"/>
      <c r="AV186" s="387"/>
      <c r="AW186" s="386"/>
      <c r="AX186" s="411"/>
      <c r="AY186" s="408"/>
      <c r="AZ186" s="388"/>
      <c r="BA186" s="378"/>
      <c r="BB186" s="387"/>
      <c r="BC186" s="378"/>
      <c r="BD186" s="390"/>
      <c r="BE186" s="378"/>
      <c r="BF186" s="409"/>
      <c r="BG186" s="378"/>
      <c r="BH186" s="409"/>
      <c r="BI186" s="378"/>
      <c r="BJ186" s="378"/>
      <c r="BK186" s="378"/>
      <c r="BL186" s="409"/>
      <c r="BM186" s="378"/>
      <c r="BN186" s="409"/>
      <c r="BO186" s="378"/>
      <c r="BP186" s="378"/>
      <c r="BQ186" s="378"/>
      <c r="BR186" s="378"/>
      <c r="BS186" s="378"/>
      <c r="BT186" s="378"/>
      <c r="BU186" s="378"/>
      <c r="BV186" s="390"/>
      <c r="BW186" s="378"/>
      <c r="BX186" s="379"/>
      <c r="BY186" s="378"/>
      <c r="BZ186" s="383"/>
      <c r="CA186" s="410"/>
      <c r="CB186" s="383"/>
      <c r="CC186" s="389"/>
      <c r="CD186" s="390"/>
      <c r="CE186" s="389"/>
      <c r="CF186" s="390"/>
      <c r="CG186" s="390"/>
      <c r="CH186" s="390"/>
      <c r="CI186" s="389"/>
      <c r="CJ186" s="390"/>
      <c r="CK186" s="390"/>
      <c r="CL186" s="378"/>
      <c r="CM186" s="378"/>
      <c r="CN186" s="378"/>
      <c r="CO186" s="378"/>
      <c r="CP186" s="378"/>
      <c r="CQ186" s="390"/>
      <c r="CR186" s="378"/>
      <c r="CS186" s="390"/>
      <c r="CT186" s="390"/>
      <c r="CU186" s="378"/>
      <c r="CV186" s="390"/>
      <c r="CW186" s="390"/>
      <c r="CX186" s="390"/>
      <c r="CY186" s="390"/>
      <c r="CZ186" s="390"/>
      <c r="DA186" s="390"/>
      <c r="DB186" s="390"/>
      <c r="DC186" s="390"/>
      <c r="DD186" s="378"/>
      <c r="DE186" s="378"/>
      <c r="DF186" s="378"/>
      <c r="DG186" s="378"/>
      <c r="DH186" s="378"/>
      <c r="DI186" s="390"/>
      <c r="DJ186" s="390"/>
      <c r="DK186" s="390"/>
      <c r="DL186" s="374"/>
      <c r="DM186" s="390"/>
    </row>
    <row r="187" spans="5:139">
      <c r="U187" s="630" t="s">
        <v>894</v>
      </c>
      <c r="V187" s="630"/>
      <c r="W187" s="630"/>
      <c r="X187" s="630"/>
      <c r="Y187" s="630"/>
      <c r="Z187" s="630"/>
      <c r="AA187" s="630"/>
      <c r="AB187" s="375" t="s">
        <v>737</v>
      </c>
      <c r="AD187" s="386"/>
      <c r="AE187" s="387"/>
      <c r="AF187" s="388"/>
      <c r="AG187" s="388"/>
      <c r="AH187" s="389"/>
      <c r="AI187" s="378"/>
      <c r="AJ187" s="386"/>
      <c r="AK187" s="387"/>
      <c r="AL187" s="388"/>
      <c r="AM187" s="388"/>
      <c r="AN187" s="389"/>
      <c r="AO187" s="378"/>
      <c r="AP187" s="379" t="str">
        <f t="shared" si="16"/>
        <v/>
      </c>
      <c r="AQ187" s="387"/>
      <c r="AR187" s="388"/>
      <c r="AS187" s="387"/>
      <c r="AT187" s="387"/>
      <c r="AU187" s="388"/>
      <c r="AV187" s="387"/>
      <c r="AW187" s="386"/>
      <c r="AX187" s="411"/>
      <c r="AY187" s="408"/>
      <c r="AZ187" s="388"/>
      <c r="BA187" s="378"/>
      <c r="BB187" s="387"/>
      <c r="BC187" s="378"/>
      <c r="BD187" s="390"/>
      <c r="BE187" s="378"/>
      <c r="BF187" s="409"/>
      <c r="BG187" s="378"/>
      <c r="BH187" s="409"/>
      <c r="BI187" s="378"/>
      <c r="BJ187" s="378"/>
      <c r="BK187" s="378"/>
      <c r="BL187" s="409"/>
      <c r="BM187" s="378"/>
      <c r="BN187" s="409"/>
      <c r="BO187" s="378"/>
      <c r="BP187" s="378"/>
      <c r="BQ187" s="378"/>
      <c r="BR187" s="378"/>
      <c r="BS187" s="378"/>
      <c r="BT187" s="378"/>
      <c r="BU187" s="378"/>
      <c r="BV187" s="390"/>
      <c r="BW187" s="378"/>
      <c r="BX187" s="379"/>
      <c r="BY187" s="378"/>
      <c r="BZ187" s="383"/>
      <c r="CA187" s="409"/>
      <c r="CB187" s="383"/>
      <c r="CC187" s="389"/>
      <c r="CD187" s="390"/>
      <c r="CE187" s="389"/>
      <c r="CF187" s="390"/>
      <c r="CG187" s="390"/>
      <c r="CH187" s="390"/>
      <c r="CI187" s="389"/>
      <c r="CJ187" s="390"/>
      <c r="CK187" s="390"/>
      <c r="CL187" s="378"/>
      <c r="CM187" s="378"/>
      <c r="CN187" s="378"/>
      <c r="CO187" s="378"/>
      <c r="CP187" s="378"/>
      <c r="CQ187" s="390"/>
      <c r="CR187" s="378"/>
      <c r="CS187" s="390"/>
      <c r="CT187" s="390"/>
      <c r="CU187" s="378"/>
      <c r="CV187" s="390"/>
      <c r="CW187" s="390"/>
      <c r="CX187" s="390"/>
      <c r="CY187" s="390"/>
      <c r="CZ187" s="390"/>
      <c r="DA187" s="390"/>
      <c r="DB187" s="390"/>
      <c r="DC187" s="390"/>
      <c r="DD187" s="378"/>
      <c r="DE187" s="378"/>
      <c r="DF187" s="378"/>
      <c r="DG187" s="378"/>
      <c r="DH187" s="378"/>
      <c r="DI187" s="390"/>
      <c r="DJ187" s="390"/>
      <c r="DK187" s="390"/>
      <c r="DL187" s="390"/>
      <c r="DM187" s="390"/>
    </row>
    <row r="188" spans="5:139">
      <c r="U188" s="630" t="s">
        <v>1017</v>
      </c>
      <c r="V188" s="630"/>
      <c r="W188" s="630"/>
      <c r="X188" s="630"/>
      <c r="Y188" s="630"/>
      <c r="Z188" s="630"/>
      <c r="AA188" s="630"/>
      <c r="AB188" s="375" t="s">
        <v>1005</v>
      </c>
      <c r="AD188" s="386"/>
      <c r="AE188" s="387"/>
      <c r="AF188" s="388"/>
      <c r="AG188" s="388"/>
      <c r="AH188" s="389"/>
      <c r="AI188" s="378"/>
      <c r="AJ188" s="386"/>
      <c r="AK188" s="387"/>
      <c r="AL188" s="388"/>
      <c r="AM188" s="388"/>
      <c r="AN188" s="389"/>
      <c r="AO188" s="378"/>
      <c r="AP188" s="379" t="str">
        <f t="shared" si="16"/>
        <v/>
      </c>
      <c r="AQ188" s="387"/>
      <c r="AR188" s="388"/>
      <c r="AS188" s="387"/>
      <c r="AT188" s="387"/>
      <c r="AU188" s="388"/>
      <c r="AV188" s="387"/>
      <c r="AW188" s="386"/>
      <c r="AX188" s="411"/>
      <c r="AY188" s="408"/>
      <c r="AZ188" s="388"/>
      <c r="BA188" s="378"/>
      <c r="BB188" s="387"/>
      <c r="BC188" s="378"/>
      <c r="BD188" s="390"/>
      <c r="BE188" s="378"/>
      <c r="BF188" s="409"/>
      <c r="BG188" s="378"/>
      <c r="BH188" s="409"/>
      <c r="BI188" s="378"/>
      <c r="BJ188" s="378"/>
      <c r="BK188" s="378"/>
      <c r="BL188" s="409"/>
      <c r="BM188" s="378"/>
      <c r="BN188" s="409"/>
      <c r="BO188" s="378"/>
      <c r="BP188" s="378"/>
      <c r="BQ188" s="378"/>
      <c r="BR188" s="378"/>
      <c r="BS188" s="378"/>
      <c r="BT188" s="378"/>
      <c r="BU188" s="378"/>
      <c r="BV188" s="390"/>
      <c r="BW188" s="378"/>
      <c r="BX188" s="379"/>
      <c r="BY188" s="378"/>
      <c r="BZ188" s="383"/>
      <c r="CA188" s="410"/>
      <c r="CB188" s="383"/>
      <c r="CC188" s="389"/>
      <c r="CD188" s="390"/>
      <c r="CE188" s="389"/>
      <c r="CF188" s="390"/>
      <c r="CG188" s="390"/>
      <c r="CH188" s="390"/>
      <c r="CI188" s="389"/>
      <c r="CJ188" s="390"/>
      <c r="CK188" s="390"/>
      <c r="CL188" s="378"/>
      <c r="CM188" s="378"/>
      <c r="CN188" s="378"/>
      <c r="CO188" s="378"/>
      <c r="CP188" s="378"/>
      <c r="CQ188" s="390"/>
      <c r="CR188" s="378"/>
      <c r="CS188" s="390"/>
      <c r="CT188" s="390"/>
      <c r="CU188" s="378"/>
      <c r="CV188" s="390"/>
      <c r="CW188" s="390"/>
      <c r="CX188" s="390"/>
      <c r="CY188" s="390"/>
      <c r="CZ188" s="390"/>
      <c r="DA188" s="390"/>
      <c r="DB188" s="390"/>
      <c r="DC188" s="390"/>
      <c r="DD188" s="378"/>
      <c r="DE188" s="378"/>
      <c r="DF188" s="378"/>
      <c r="DG188" s="378"/>
      <c r="DH188" s="378"/>
      <c r="DI188" s="390"/>
      <c r="DJ188" s="390"/>
      <c r="DK188" s="390"/>
      <c r="DL188" s="374"/>
      <c r="DM188" s="390"/>
    </row>
    <row r="190" spans="5:139" s="303" customFormat="1" ht="12" customHeight="1">
      <c r="E190" s="317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631"/>
      <c r="AA190" s="634"/>
      <c r="AB190" s="375" t="s">
        <v>734</v>
      </c>
      <c r="AC190" s="414" t="str">
        <f>IF(OR(AC191="да",AC192="да",AC193="да"),"да",IF(OR(AC191="использовались запасы прошлых периодов",AC192="использовались запасы прошлых периодов",AC193="использовались запасы прошлых периодов"),"использовались запасы прошлых периодов","топливо не использовалось"))</f>
        <v>да</v>
      </c>
      <c r="AD190" s="386"/>
      <c r="AE190" s="387"/>
      <c r="AF190" s="388"/>
      <c r="AG190" s="388"/>
      <c r="AH190" s="389"/>
      <c r="AI190" s="378"/>
      <c r="AJ190" s="386"/>
      <c r="AK190" s="387"/>
      <c r="AL190" s="388"/>
      <c r="AM190" s="388"/>
      <c r="AN190" s="389"/>
      <c r="AO190" s="378"/>
      <c r="AP190" s="379"/>
      <c r="AQ190" s="387"/>
      <c r="AR190" s="388"/>
      <c r="AS190" s="387"/>
      <c r="AT190" s="387"/>
      <c r="AU190" s="388"/>
      <c r="AV190" s="387"/>
      <c r="AW190" s="386"/>
      <c r="AX190" s="411"/>
      <c r="AY190" s="408"/>
      <c r="AZ190" s="388"/>
      <c r="BA190" s="378"/>
      <c r="BB190" s="387"/>
      <c r="BC190" s="378"/>
      <c r="BD190" s="390"/>
      <c r="BE190" s="378"/>
      <c r="BF190" s="409"/>
      <c r="BG190" s="378"/>
      <c r="BH190" s="409"/>
      <c r="BI190" s="378"/>
      <c r="BJ190" s="378"/>
      <c r="BK190" s="378"/>
      <c r="BL190" s="409"/>
      <c r="BM190" s="378"/>
      <c r="BN190" s="409"/>
      <c r="BO190" s="378"/>
      <c r="BP190" s="378"/>
      <c r="BQ190" s="378"/>
      <c r="BR190" s="378"/>
      <c r="BS190" s="378"/>
      <c r="BT190" s="378"/>
      <c r="BU190" s="378"/>
      <c r="BV190" s="390"/>
      <c r="BW190" s="378"/>
      <c r="BX190" s="379"/>
      <c r="BY190" s="378"/>
      <c r="BZ190" s="383"/>
      <c r="CA190" s="409"/>
      <c r="CB190" s="383"/>
      <c r="CC190" s="384">
        <f t="shared" ref="CC190:CH190" si="17">IF($CI190=0,0,(CC191*$CI191+CC192*$CI192+CC193*$CI193)/$CI190)</f>
        <v>0</v>
      </c>
      <c r="CD190" s="384">
        <f t="shared" si="17"/>
        <v>0</v>
      </c>
      <c r="CE190" s="384">
        <f t="shared" si="17"/>
        <v>0</v>
      </c>
      <c r="CF190" s="384">
        <f t="shared" si="17"/>
        <v>0</v>
      </c>
      <c r="CG190" s="384">
        <f t="shared" si="17"/>
        <v>0</v>
      </c>
      <c r="CH190" s="384">
        <f t="shared" si="17"/>
        <v>0</v>
      </c>
      <c r="CI190" s="384">
        <f>SUM(CI191:CI193)</f>
        <v>0</v>
      </c>
      <c r="CJ190" s="384">
        <f>SUM(CJ191:CJ193)</f>
        <v>0</v>
      </c>
      <c r="CK190" s="384">
        <f>SUM(CK191:CK193)</f>
        <v>0</v>
      </c>
      <c r="CL190" s="378"/>
      <c r="CM190" s="378"/>
      <c r="CN190" s="378"/>
      <c r="CO190" s="378"/>
      <c r="CP190" s="378"/>
      <c r="CQ190" s="390"/>
      <c r="CR190" s="378"/>
      <c r="CS190" s="390"/>
      <c r="CT190" s="390"/>
      <c r="CU190" s="378"/>
      <c r="CV190" s="390"/>
      <c r="CW190" s="390"/>
      <c r="CX190" s="390"/>
      <c r="CY190" s="390"/>
      <c r="CZ190" s="390"/>
      <c r="DA190" s="390"/>
      <c r="DB190" s="390"/>
      <c r="DC190" s="390"/>
      <c r="DD190" s="378"/>
      <c r="DE190" s="378"/>
      <c r="DF190" s="378"/>
      <c r="DG190" s="378"/>
      <c r="DH190" s="378"/>
      <c r="DI190" s="398"/>
      <c r="DJ190" s="342">
        <f>CI190</f>
        <v>0</v>
      </c>
      <c r="DK190" s="384">
        <f>DI190+DJ190</f>
        <v>0</v>
      </c>
      <c r="DL190" s="384">
        <f>SUM(DL191:DL193)</f>
        <v>0</v>
      </c>
      <c r="DM190" s="384">
        <f>IF(LOWER(CA190)="мазутопровод",0,DK190-DL190)</f>
        <v>0</v>
      </c>
      <c r="DN190" s="378"/>
      <c r="DO190" s="378" t="str">
        <f>Z190 &amp; "::" &amp; AB190</f>
        <v>::I квартал (01.01 - 31.03)</v>
      </c>
      <c r="DP190" s="378"/>
      <c r="DQ190" s="378"/>
      <c r="DR190" s="378"/>
      <c r="DS190" s="378"/>
      <c r="DT190" s="378"/>
      <c r="DU190" s="378"/>
      <c r="DV190" s="378"/>
      <c r="DW190" s="378"/>
      <c r="DX190" s="378"/>
      <c r="DY190" s="378"/>
      <c r="DZ190" s="378"/>
      <c r="EA190" s="378"/>
      <c r="EB190" s="378"/>
      <c r="EC190" s="378"/>
      <c r="ED190" s="378"/>
      <c r="EE190" s="378"/>
      <c r="EF190" s="378"/>
      <c r="EG190" s="378"/>
      <c r="EH190" s="378"/>
      <c r="EI190" s="385"/>
    </row>
    <row r="191" spans="5:139" s="303" customFormat="1" ht="12" customHeight="1">
      <c r="E191" s="317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632"/>
      <c r="AA191" s="635"/>
      <c r="AB191" s="375" t="s">
        <v>968</v>
      </c>
      <c r="AC191" s="376" t="s">
        <v>97</v>
      </c>
      <c r="AD191" s="414"/>
      <c r="AE191" s="415"/>
      <c r="AF191" s="415"/>
      <c r="AG191" s="377"/>
      <c r="AH191" s="376"/>
      <c r="AI191" s="378"/>
      <c r="AJ191" s="414"/>
      <c r="AK191" s="415"/>
      <c r="AL191" s="415"/>
      <c r="AM191" s="377"/>
      <c r="AN191" s="376"/>
      <c r="AO191" s="378"/>
      <c r="AP191" s="379" t="str">
        <f>IF(AO191="","",AO191)</f>
        <v/>
      </c>
      <c r="AQ191" s="377"/>
      <c r="AR191" s="380"/>
      <c r="AS191" s="377"/>
      <c r="AT191" s="377"/>
      <c r="AU191" s="380"/>
      <c r="AV191" s="377"/>
      <c r="AW191" s="376"/>
      <c r="AX191" s="412"/>
      <c r="AY191" s="408"/>
      <c r="AZ191" s="381"/>
      <c r="BA191" s="378"/>
      <c r="BB191" s="377"/>
      <c r="BC191" s="378"/>
      <c r="BD191" s="382"/>
      <c r="BE191" s="378"/>
      <c r="BF191" s="409"/>
      <c r="BG191" s="378"/>
      <c r="BH191" s="409"/>
      <c r="BI191" s="378"/>
      <c r="BJ191" s="378"/>
      <c r="BK191" s="378"/>
      <c r="BL191" s="376"/>
      <c r="BM191" s="378"/>
      <c r="BN191" s="376"/>
      <c r="BO191" s="378"/>
      <c r="BP191" s="378"/>
      <c r="BQ191" s="378"/>
      <c r="BR191" s="378"/>
      <c r="BS191" s="378"/>
      <c r="BT191" s="378"/>
      <c r="BU191" s="378"/>
      <c r="BV191" s="382"/>
      <c r="BW191" s="378"/>
      <c r="BX191" s="379"/>
      <c r="BY191" s="378"/>
      <c r="BZ191" s="383"/>
      <c r="CA191" s="410"/>
      <c r="CB191" s="383"/>
      <c r="CC191" s="286"/>
      <c r="CD191" s="384">
        <f>CC191*$T191</f>
        <v>0</v>
      </c>
      <c r="CE191" s="286"/>
      <c r="CF191" s="384">
        <f>CE191*$T191</f>
        <v>0</v>
      </c>
      <c r="CG191" s="384">
        <f>CC191-CE191-CW191</f>
        <v>0</v>
      </c>
      <c r="CH191" s="384">
        <f>CD191-CF191-CW191*$T191</f>
        <v>0</v>
      </c>
      <c r="CI191" s="286"/>
      <c r="CJ191" s="384">
        <f t="shared" ref="CJ191:CK193" si="18">CC191*$CI191/1000</f>
        <v>0</v>
      </c>
      <c r="CK191" s="384">
        <f t="shared" si="18"/>
        <v>0</v>
      </c>
      <c r="CL191" s="378"/>
      <c r="CM191" s="378"/>
      <c r="CN191" s="378"/>
      <c r="CO191" s="378"/>
      <c r="CP191" s="378"/>
      <c r="CQ191" s="410"/>
      <c r="CR191" s="378"/>
      <c r="CS191" s="390"/>
      <c r="CT191" s="390"/>
      <c r="CU191" s="378"/>
      <c r="CV191" s="390"/>
      <c r="CW191" s="390"/>
      <c r="CX191" s="390"/>
      <c r="CY191" s="390"/>
      <c r="CZ191" s="390"/>
      <c r="DA191" s="390"/>
      <c r="DB191" s="390"/>
      <c r="DC191" s="390"/>
      <c r="DD191" s="378"/>
      <c r="DE191" s="378"/>
      <c r="DF191" s="378"/>
      <c r="DG191" s="378"/>
      <c r="DH191" s="378"/>
      <c r="DI191" s="390"/>
      <c r="DJ191" s="390"/>
      <c r="DK191" s="390"/>
      <c r="DL191" s="286"/>
      <c r="DM191" s="390"/>
      <c r="DN191" s="378"/>
      <c r="DO191" s="378"/>
      <c r="DP191" s="378"/>
      <c r="DQ191" s="378"/>
      <c r="DR191" s="378"/>
      <c r="DS191" s="378"/>
      <c r="DT191" s="378"/>
      <c r="DU191" s="378"/>
      <c r="DV191" s="378"/>
      <c r="DW191" s="378"/>
      <c r="DX191" s="378"/>
      <c r="DY191" s="378"/>
      <c r="DZ191" s="378"/>
      <c r="EA191" s="378"/>
      <c r="EB191" s="378"/>
      <c r="EC191" s="378"/>
      <c r="ED191" s="378"/>
      <c r="EE191" s="378"/>
      <c r="EF191" s="378"/>
      <c r="EG191" s="378"/>
      <c r="EH191" s="378"/>
      <c r="EI191" s="385"/>
    </row>
    <row r="192" spans="5:139" s="303" customFormat="1" ht="12" customHeight="1">
      <c r="E192" s="317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632"/>
      <c r="AA192" s="635"/>
      <c r="AB192" s="375" t="s">
        <v>969</v>
      </c>
      <c r="AC192" s="376" t="s">
        <v>97</v>
      </c>
      <c r="AD192" s="414"/>
      <c r="AE192" s="415"/>
      <c r="AF192" s="415"/>
      <c r="AG192" s="377"/>
      <c r="AH192" s="376"/>
      <c r="AI192" s="378"/>
      <c r="AJ192" s="414"/>
      <c r="AK192" s="415"/>
      <c r="AL192" s="415"/>
      <c r="AM192" s="377"/>
      <c r="AN192" s="376"/>
      <c r="AO192" s="378"/>
      <c r="AP192" s="379" t="str">
        <f>IF(AO192="","",AO192)</f>
        <v/>
      </c>
      <c r="AQ192" s="377"/>
      <c r="AR192" s="380"/>
      <c r="AS192" s="377"/>
      <c r="AT192" s="377"/>
      <c r="AU192" s="380"/>
      <c r="AV192" s="377"/>
      <c r="AW192" s="376"/>
      <c r="AX192" s="412"/>
      <c r="AY192" s="408"/>
      <c r="AZ192" s="381"/>
      <c r="BA192" s="378"/>
      <c r="BB192" s="377"/>
      <c r="BC192" s="378"/>
      <c r="BD192" s="382"/>
      <c r="BE192" s="378"/>
      <c r="BF192" s="409"/>
      <c r="BG192" s="378"/>
      <c r="BH192" s="409"/>
      <c r="BI192" s="378"/>
      <c r="BJ192" s="378"/>
      <c r="BK192" s="378"/>
      <c r="BL192" s="376"/>
      <c r="BM192" s="378"/>
      <c r="BN192" s="376"/>
      <c r="BO192" s="378"/>
      <c r="BP192" s="378"/>
      <c r="BQ192" s="378"/>
      <c r="BR192" s="378"/>
      <c r="BS192" s="378"/>
      <c r="BT192" s="378"/>
      <c r="BU192" s="378"/>
      <c r="BV192" s="382"/>
      <c r="BW192" s="378"/>
      <c r="BX192" s="379"/>
      <c r="BY192" s="378"/>
      <c r="BZ192" s="383"/>
      <c r="CA192" s="410"/>
      <c r="CB192" s="383"/>
      <c r="CC192" s="286"/>
      <c r="CD192" s="384">
        <f>CC192*$T192</f>
        <v>0</v>
      </c>
      <c r="CE192" s="286"/>
      <c r="CF192" s="384">
        <f>CE192*$T192</f>
        <v>0</v>
      </c>
      <c r="CG192" s="384">
        <f>CC192-CE192-CW192</f>
        <v>0</v>
      </c>
      <c r="CH192" s="384">
        <f>CD192-CF192-CW192*$T192</f>
        <v>0</v>
      </c>
      <c r="CI192" s="286"/>
      <c r="CJ192" s="384">
        <f t="shared" si="18"/>
        <v>0</v>
      </c>
      <c r="CK192" s="384">
        <f t="shared" si="18"/>
        <v>0</v>
      </c>
      <c r="CL192" s="378"/>
      <c r="CM192" s="378"/>
      <c r="CN192" s="378"/>
      <c r="CO192" s="378"/>
      <c r="CP192" s="378"/>
      <c r="CQ192" s="410"/>
      <c r="CR192" s="378"/>
      <c r="CS192" s="390"/>
      <c r="CT192" s="390"/>
      <c r="CU192" s="378"/>
      <c r="CV192" s="390"/>
      <c r="CW192" s="390"/>
      <c r="CX192" s="390"/>
      <c r="CY192" s="390"/>
      <c r="CZ192" s="390"/>
      <c r="DA192" s="390"/>
      <c r="DB192" s="390"/>
      <c r="DC192" s="390"/>
      <c r="DD192" s="378"/>
      <c r="DE192" s="378"/>
      <c r="DF192" s="378"/>
      <c r="DG192" s="378"/>
      <c r="DH192" s="378"/>
      <c r="DI192" s="390"/>
      <c r="DJ192" s="390"/>
      <c r="DK192" s="390"/>
      <c r="DL192" s="286"/>
      <c r="DM192" s="390"/>
      <c r="DN192" s="378"/>
      <c r="DO192" s="378"/>
      <c r="DP192" s="378"/>
      <c r="DQ192" s="378"/>
      <c r="DR192" s="378"/>
      <c r="DS192" s="378"/>
      <c r="DT192" s="378"/>
      <c r="DU192" s="378"/>
      <c r="DV192" s="378"/>
      <c r="DW192" s="378"/>
      <c r="DX192" s="378"/>
      <c r="DY192" s="378"/>
      <c r="DZ192" s="378"/>
      <c r="EA192" s="378"/>
      <c r="EB192" s="378"/>
      <c r="EC192" s="378"/>
      <c r="ED192" s="378"/>
      <c r="EE192" s="378"/>
      <c r="EF192" s="378"/>
      <c r="EG192" s="378"/>
      <c r="EH192" s="378"/>
      <c r="EI192" s="385"/>
    </row>
    <row r="193" spans="5:139" s="303" customFormat="1" ht="12" customHeight="1">
      <c r="E193" s="317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32"/>
      <c r="AA193" s="635"/>
      <c r="AB193" s="375" t="s">
        <v>970</v>
      </c>
      <c r="AC193" s="376" t="s">
        <v>97</v>
      </c>
      <c r="AD193" s="414"/>
      <c r="AE193" s="415"/>
      <c r="AF193" s="415"/>
      <c r="AG193" s="377"/>
      <c r="AH193" s="376"/>
      <c r="AI193" s="378"/>
      <c r="AJ193" s="414"/>
      <c r="AK193" s="415"/>
      <c r="AL193" s="415"/>
      <c r="AM193" s="377"/>
      <c r="AN193" s="376"/>
      <c r="AO193" s="378"/>
      <c r="AP193" s="379" t="str">
        <f>IF(AO193="","",AO193)</f>
        <v/>
      </c>
      <c r="AQ193" s="377"/>
      <c r="AR193" s="380"/>
      <c r="AS193" s="377"/>
      <c r="AT193" s="377"/>
      <c r="AU193" s="380"/>
      <c r="AV193" s="377"/>
      <c r="AW193" s="376"/>
      <c r="AX193" s="412"/>
      <c r="AY193" s="408"/>
      <c r="AZ193" s="381"/>
      <c r="BA193" s="378"/>
      <c r="BB193" s="377"/>
      <c r="BC193" s="378"/>
      <c r="BD193" s="382"/>
      <c r="BE193" s="378"/>
      <c r="BF193" s="409"/>
      <c r="BG193" s="378"/>
      <c r="BH193" s="409"/>
      <c r="BI193" s="378"/>
      <c r="BJ193" s="378"/>
      <c r="BK193" s="378"/>
      <c r="BL193" s="376"/>
      <c r="BM193" s="378"/>
      <c r="BN193" s="376"/>
      <c r="BO193" s="378"/>
      <c r="BP193" s="378"/>
      <c r="BQ193" s="378"/>
      <c r="BR193" s="378"/>
      <c r="BS193" s="378"/>
      <c r="BT193" s="378"/>
      <c r="BU193" s="378"/>
      <c r="BV193" s="382"/>
      <c r="BW193" s="378"/>
      <c r="BX193" s="379"/>
      <c r="BY193" s="378"/>
      <c r="BZ193" s="383"/>
      <c r="CA193" s="410"/>
      <c r="CB193" s="383"/>
      <c r="CC193" s="286"/>
      <c r="CD193" s="384">
        <f>CC193*$T193</f>
        <v>0</v>
      </c>
      <c r="CE193" s="286"/>
      <c r="CF193" s="384">
        <f>CE193*$T193</f>
        <v>0</v>
      </c>
      <c r="CG193" s="384">
        <f>CC193-CE193-CW193</f>
        <v>0</v>
      </c>
      <c r="CH193" s="384">
        <f>CD193-CF193-CW193*$T193</f>
        <v>0</v>
      </c>
      <c r="CI193" s="286"/>
      <c r="CJ193" s="384">
        <f t="shared" si="18"/>
        <v>0</v>
      </c>
      <c r="CK193" s="384">
        <f t="shared" si="18"/>
        <v>0</v>
      </c>
      <c r="CL193" s="378"/>
      <c r="CM193" s="378"/>
      <c r="CN193" s="378"/>
      <c r="CO193" s="378"/>
      <c r="CP193" s="378"/>
      <c r="CQ193" s="410"/>
      <c r="CR193" s="378"/>
      <c r="CS193" s="390"/>
      <c r="CT193" s="390"/>
      <c r="CU193" s="378"/>
      <c r="CV193" s="390"/>
      <c r="CW193" s="390"/>
      <c r="CX193" s="390"/>
      <c r="CY193" s="390"/>
      <c r="CZ193" s="390"/>
      <c r="DA193" s="390"/>
      <c r="DB193" s="390"/>
      <c r="DC193" s="390"/>
      <c r="DD193" s="378"/>
      <c r="DE193" s="378"/>
      <c r="DF193" s="378"/>
      <c r="DG193" s="378"/>
      <c r="DH193" s="378"/>
      <c r="DI193" s="390"/>
      <c r="DJ193" s="390"/>
      <c r="DK193" s="390"/>
      <c r="DL193" s="286"/>
      <c r="DM193" s="390"/>
      <c r="DN193" s="378"/>
      <c r="DO193" s="378"/>
      <c r="DP193" s="378"/>
      <c r="DQ193" s="378"/>
      <c r="DR193" s="378"/>
      <c r="DS193" s="378"/>
      <c r="DT193" s="378"/>
      <c r="DU193" s="378"/>
      <c r="DV193" s="378"/>
      <c r="DW193" s="378"/>
      <c r="DX193" s="378"/>
      <c r="DY193" s="378"/>
      <c r="DZ193" s="378"/>
      <c r="EA193" s="378"/>
      <c r="EB193" s="378"/>
      <c r="EC193" s="378"/>
      <c r="ED193" s="378"/>
      <c r="EE193" s="378"/>
      <c r="EF193" s="378"/>
      <c r="EG193" s="378"/>
      <c r="EH193" s="378"/>
      <c r="EI193" s="385"/>
    </row>
    <row r="194" spans="5:139" s="303" customFormat="1" ht="12" customHeight="1">
      <c r="E194" s="317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32"/>
      <c r="AA194" s="635"/>
      <c r="AB194" s="375" t="s">
        <v>735</v>
      </c>
      <c r="AC194" s="414" t="str">
        <f>IF(OR(AC195="да",AC196="да",AC197="да"),"да",IF(OR(AC195="использовались запасы прошлых периодов",AC196="использовались запасы прошлых периодов",AC197="использовались запасы прошлых периодов"),"использовались запасы прошлых периодов","топливо не использовалось"))</f>
        <v>да</v>
      </c>
      <c r="AD194" s="386"/>
      <c r="AE194" s="387"/>
      <c r="AF194" s="388"/>
      <c r="AG194" s="388"/>
      <c r="AH194" s="389"/>
      <c r="AI194" s="378"/>
      <c r="AJ194" s="386"/>
      <c r="AK194" s="387"/>
      <c r="AL194" s="388"/>
      <c r="AM194" s="388"/>
      <c r="AN194" s="389"/>
      <c r="AO194" s="378"/>
      <c r="AP194" s="379"/>
      <c r="AQ194" s="387"/>
      <c r="AR194" s="388"/>
      <c r="AS194" s="387"/>
      <c r="AT194" s="387"/>
      <c r="AU194" s="388"/>
      <c r="AV194" s="387"/>
      <c r="AW194" s="386"/>
      <c r="AX194" s="411"/>
      <c r="AY194" s="408"/>
      <c r="AZ194" s="388"/>
      <c r="BA194" s="378"/>
      <c r="BB194" s="387"/>
      <c r="BC194" s="378"/>
      <c r="BD194" s="390"/>
      <c r="BE194" s="378"/>
      <c r="BF194" s="409"/>
      <c r="BG194" s="378"/>
      <c r="BH194" s="409"/>
      <c r="BI194" s="378"/>
      <c r="BJ194" s="378"/>
      <c r="BK194" s="378"/>
      <c r="BL194" s="409"/>
      <c r="BM194" s="378"/>
      <c r="BN194" s="409"/>
      <c r="BO194" s="378"/>
      <c r="BP194" s="378"/>
      <c r="BQ194" s="378"/>
      <c r="BR194" s="378"/>
      <c r="BS194" s="378"/>
      <c r="BT194" s="378"/>
      <c r="BU194" s="378"/>
      <c r="BV194" s="390"/>
      <c r="BW194" s="378"/>
      <c r="BX194" s="379"/>
      <c r="BY194" s="378"/>
      <c r="BZ194" s="383"/>
      <c r="CA194" s="409"/>
      <c r="CB194" s="383"/>
      <c r="CC194" s="384">
        <f t="shared" ref="CC194:CH194" si="19">IF($CI194=0,0,(CC195*$CI195+CC196*$CI196+CC197*$CI197)/$CI194)</f>
        <v>0</v>
      </c>
      <c r="CD194" s="384">
        <f t="shared" si="19"/>
        <v>0</v>
      </c>
      <c r="CE194" s="384">
        <f t="shared" si="19"/>
        <v>0</v>
      </c>
      <c r="CF194" s="384">
        <f t="shared" si="19"/>
        <v>0</v>
      </c>
      <c r="CG194" s="384">
        <f t="shared" si="19"/>
        <v>0</v>
      </c>
      <c r="CH194" s="384">
        <f t="shared" si="19"/>
        <v>0</v>
      </c>
      <c r="CI194" s="384">
        <f>SUM(CI195:CI197)</f>
        <v>0</v>
      </c>
      <c r="CJ194" s="384">
        <f>SUM(CJ195:CJ197)</f>
        <v>0</v>
      </c>
      <c r="CK194" s="384">
        <f>SUM(CK195:CK197)</f>
        <v>0</v>
      </c>
      <c r="CL194" s="378"/>
      <c r="CM194" s="378"/>
      <c r="CN194" s="378"/>
      <c r="CO194" s="378"/>
      <c r="CP194" s="378"/>
      <c r="CQ194" s="390"/>
      <c r="CR194" s="378"/>
      <c r="CS194" s="390"/>
      <c r="CT194" s="390"/>
      <c r="CU194" s="378"/>
      <c r="CV194" s="390"/>
      <c r="CW194" s="390"/>
      <c r="CX194" s="390"/>
      <c r="CY194" s="390"/>
      <c r="CZ194" s="390"/>
      <c r="DA194" s="390"/>
      <c r="DB194" s="390"/>
      <c r="DC194" s="390"/>
      <c r="DD194" s="378"/>
      <c r="DE194" s="378"/>
      <c r="DF194" s="378"/>
      <c r="DG194" s="378"/>
      <c r="DH194" s="378"/>
      <c r="DI194" s="390"/>
      <c r="DJ194" s="252">
        <f>CI194</f>
        <v>0</v>
      </c>
      <c r="DK194" s="384">
        <f>DJ194+IF(LEN(DM190)=0,DI190,DM190)</f>
        <v>0</v>
      </c>
      <c r="DL194" s="384">
        <f>SUM(DL195:DL197)</f>
        <v>0</v>
      </c>
      <c r="DM194" s="384">
        <f>IF(LOWER(CA194)="мазутопровод",0,DK194-DL194)</f>
        <v>0</v>
      </c>
      <c r="DN194" s="378"/>
      <c r="DO194" s="378" t="str">
        <f>Z190 &amp; "::" &amp; AB194</f>
        <v>::II квартал (01.04 - 30.06)</v>
      </c>
      <c r="DP194" s="378"/>
      <c r="DQ194" s="378"/>
      <c r="DR194" s="378"/>
      <c r="DS194" s="378"/>
      <c r="DT194" s="378"/>
      <c r="DU194" s="378"/>
      <c r="DV194" s="378"/>
      <c r="DW194" s="378"/>
      <c r="DX194" s="378"/>
      <c r="DY194" s="378"/>
      <c r="DZ194" s="378"/>
      <c r="EA194" s="378"/>
      <c r="EB194" s="378"/>
      <c r="EC194" s="378"/>
      <c r="ED194" s="378"/>
      <c r="EE194" s="378"/>
      <c r="EF194" s="378"/>
      <c r="EG194" s="378"/>
      <c r="EH194" s="378"/>
      <c r="EI194" s="385"/>
    </row>
    <row r="195" spans="5:139" s="303" customFormat="1" ht="12" customHeight="1">
      <c r="E195" s="317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632"/>
      <c r="AA195" s="635"/>
      <c r="AB195" s="375" t="s">
        <v>971</v>
      </c>
      <c r="AC195" s="376" t="s">
        <v>97</v>
      </c>
      <c r="AD195" s="414"/>
      <c r="AE195" s="415"/>
      <c r="AF195" s="415"/>
      <c r="AG195" s="377"/>
      <c r="AH195" s="376"/>
      <c r="AI195" s="378"/>
      <c r="AJ195" s="414"/>
      <c r="AK195" s="415"/>
      <c r="AL195" s="415"/>
      <c r="AM195" s="377"/>
      <c r="AN195" s="376"/>
      <c r="AO195" s="378"/>
      <c r="AP195" s="379" t="str">
        <f>IF(AO195="","",AO195)</f>
        <v/>
      </c>
      <c r="AQ195" s="377"/>
      <c r="AR195" s="380"/>
      <c r="AS195" s="377"/>
      <c r="AT195" s="377"/>
      <c r="AU195" s="380"/>
      <c r="AV195" s="377"/>
      <c r="AW195" s="376"/>
      <c r="AX195" s="412"/>
      <c r="AY195" s="408"/>
      <c r="AZ195" s="381"/>
      <c r="BA195" s="378"/>
      <c r="BB195" s="377"/>
      <c r="BC195" s="378"/>
      <c r="BD195" s="382"/>
      <c r="BE195" s="378"/>
      <c r="BF195" s="409"/>
      <c r="BG195" s="378"/>
      <c r="BH195" s="409"/>
      <c r="BI195" s="378"/>
      <c r="BJ195" s="378"/>
      <c r="BK195" s="378"/>
      <c r="BL195" s="376"/>
      <c r="BM195" s="378"/>
      <c r="BN195" s="376"/>
      <c r="BO195" s="378"/>
      <c r="BP195" s="378"/>
      <c r="BQ195" s="378"/>
      <c r="BR195" s="378"/>
      <c r="BS195" s="378"/>
      <c r="BT195" s="378"/>
      <c r="BU195" s="378"/>
      <c r="BV195" s="382"/>
      <c r="BW195" s="378"/>
      <c r="BX195" s="379"/>
      <c r="BY195" s="378"/>
      <c r="BZ195" s="383"/>
      <c r="CA195" s="410"/>
      <c r="CB195" s="383"/>
      <c r="CC195" s="286"/>
      <c r="CD195" s="384">
        <f>CC195*$T195</f>
        <v>0</v>
      </c>
      <c r="CE195" s="286"/>
      <c r="CF195" s="384">
        <f>CE195*$T195</f>
        <v>0</v>
      </c>
      <c r="CG195" s="384">
        <f>CC195-CE195-CW195</f>
        <v>0</v>
      </c>
      <c r="CH195" s="384">
        <f>CD195-CF195-CW195*$T195</f>
        <v>0</v>
      </c>
      <c r="CI195" s="286"/>
      <c r="CJ195" s="384">
        <f t="shared" ref="CJ195:CK197" si="20">CC195*$CI195/1000</f>
        <v>0</v>
      </c>
      <c r="CK195" s="384">
        <f t="shared" si="20"/>
        <v>0</v>
      </c>
      <c r="CL195" s="378"/>
      <c r="CM195" s="378"/>
      <c r="CN195" s="378"/>
      <c r="CO195" s="378"/>
      <c r="CP195" s="378"/>
      <c r="CQ195" s="410"/>
      <c r="CR195" s="378"/>
      <c r="CS195" s="390"/>
      <c r="CT195" s="390"/>
      <c r="CU195" s="378"/>
      <c r="CV195" s="390"/>
      <c r="CW195" s="390"/>
      <c r="CX195" s="390"/>
      <c r="CY195" s="390"/>
      <c r="CZ195" s="390"/>
      <c r="DA195" s="390"/>
      <c r="DB195" s="390"/>
      <c r="DC195" s="390"/>
      <c r="DD195" s="378"/>
      <c r="DE195" s="378"/>
      <c r="DF195" s="378"/>
      <c r="DG195" s="378"/>
      <c r="DH195" s="378"/>
      <c r="DI195" s="390"/>
      <c r="DJ195" s="390"/>
      <c r="DK195" s="390"/>
      <c r="DL195" s="286"/>
      <c r="DM195" s="390"/>
      <c r="DN195" s="378"/>
      <c r="DO195" s="378"/>
      <c r="DP195" s="378"/>
      <c r="DQ195" s="378"/>
      <c r="DR195" s="378"/>
      <c r="DS195" s="378"/>
      <c r="DT195" s="378"/>
      <c r="DU195" s="378"/>
      <c r="DV195" s="378"/>
      <c r="DW195" s="378"/>
      <c r="DX195" s="378"/>
      <c r="DY195" s="378"/>
      <c r="DZ195" s="378"/>
      <c r="EA195" s="378"/>
      <c r="EB195" s="378"/>
      <c r="EC195" s="378"/>
      <c r="ED195" s="378"/>
      <c r="EE195" s="378"/>
      <c r="EF195" s="378"/>
      <c r="EG195" s="378"/>
      <c r="EH195" s="378"/>
      <c r="EI195" s="385"/>
    </row>
    <row r="196" spans="5:139" s="303" customFormat="1" ht="12" customHeight="1">
      <c r="E196" s="317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632"/>
      <c r="AA196" s="635"/>
      <c r="AB196" s="375" t="s">
        <v>972</v>
      </c>
      <c r="AC196" s="376" t="s">
        <v>97</v>
      </c>
      <c r="AD196" s="414"/>
      <c r="AE196" s="415"/>
      <c r="AF196" s="415"/>
      <c r="AG196" s="377"/>
      <c r="AH196" s="376"/>
      <c r="AI196" s="378"/>
      <c r="AJ196" s="414"/>
      <c r="AK196" s="415"/>
      <c r="AL196" s="415"/>
      <c r="AM196" s="377"/>
      <c r="AN196" s="376"/>
      <c r="AO196" s="378"/>
      <c r="AP196" s="379" t="str">
        <f>IF(AO196="","",AO196)</f>
        <v/>
      </c>
      <c r="AQ196" s="377"/>
      <c r="AR196" s="380"/>
      <c r="AS196" s="377"/>
      <c r="AT196" s="377"/>
      <c r="AU196" s="380"/>
      <c r="AV196" s="377"/>
      <c r="AW196" s="376"/>
      <c r="AX196" s="412"/>
      <c r="AY196" s="408"/>
      <c r="AZ196" s="381"/>
      <c r="BA196" s="378"/>
      <c r="BB196" s="377"/>
      <c r="BC196" s="378"/>
      <c r="BD196" s="382"/>
      <c r="BE196" s="378"/>
      <c r="BF196" s="409"/>
      <c r="BG196" s="378"/>
      <c r="BH196" s="409"/>
      <c r="BI196" s="378"/>
      <c r="BJ196" s="378"/>
      <c r="BK196" s="378"/>
      <c r="BL196" s="376"/>
      <c r="BM196" s="378"/>
      <c r="BN196" s="376"/>
      <c r="BO196" s="378"/>
      <c r="BP196" s="378"/>
      <c r="BQ196" s="378"/>
      <c r="BR196" s="378"/>
      <c r="BS196" s="378"/>
      <c r="BT196" s="378"/>
      <c r="BU196" s="378"/>
      <c r="BV196" s="382"/>
      <c r="BW196" s="378"/>
      <c r="BX196" s="379"/>
      <c r="BY196" s="378"/>
      <c r="BZ196" s="383"/>
      <c r="CA196" s="410"/>
      <c r="CB196" s="383"/>
      <c r="CC196" s="286"/>
      <c r="CD196" s="384">
        <f>CC196*$T196</f>
        <v>0</v>
      </c>
      <c r="CE196" s="286"/>
      <c r="CF196" s="384">
        <f>CE196*$T196</f>
        <v>0</v>
      </c>
      <c r="CG196" s="384">
        <f>CC196-CE196-CW196</f>
        <v>0</v>
      </c>
      <c r="CH196" s="384">
        <f>CD196-CF196-CW196*$T196</f>
        <v>0</v>
      </c>
      <c r="CI196" s="286"/>
      <c r="CJ196" s="384">
        <f t="shared" si="20"/>
        <v>0</v>
      </c>
      <c r="CK196" s="384">
        <f t="shared" si="20"/>
        <v>0</v>
      </c>
      <c r="CL196" s="378"/>
      <c r="CM196" s="378"/>
      <c r="CN196" s="378"/>
      <c r="CO196" s="378"/>
      <c r="CP196" s="378"/>
      <c r="CQ196" s="410"/>
      <c r="CR196" s="378"/>
      <c r="CS196" s="390"/>
      <c r="CT196" s="390"/>
      <c r="CU196" s="378"/>
      <c r="CV196" s="390"/>
      <c r="CW196" s="390"/>
      <c r="CX196" s="390"/>
      <c r="CY196" s="390"/>
      <c r="CZ196" s="390"/>
      <c r="DA196" s="390"/>
      <c r="DB196" s="390"/>
      <c r="DC196" s="390"/>
      <c r="DD196" s="378"/>
      <c r="DE196" s="378"/>
      <c r="DF196" s="378"/>
      <c r="DG196" s="378"/>
      <c r="DH196" s="378"/>
      <c r="DI196" s="390"/>
      <c r="DJ196" s="390"/>
      <c r="DK196" s="390"/>
      <c r="DL196" s="286"/>
      <c r="DM196" s="390"/>
      <c r="DN196" s="378"/>
      <c r="DO196" s="378"/>
      <c r="DP196" s="378"/>
      <c r="DQ196" s="378"/>
      <c r="DR196" s="378"/>
      <c r="DS196" s="378"/>
      <c r="DT196" s="378"/>
      <c r="DU196" s="378"/>
      <c r="DV196" s="378"/>
      <c r="DW196" s="378"/>
      <c r="DX196" s="378"/>
      <c r="DY196" s="378"/>
      <c r="DZ196" s="378"/>
      <c r="EA196" s="378"/>
      <c r="EB196" s="378"/>
      <c r="EC196" s="378"/>
      <c r="ED196" s="378"/>
      <c r="EE196" s="378"/>
      <c r="EF196" s="378"/>
      <c r="EG196" s="378"/>
      <c r="EH196" s="378"/>
      <c r="EI196" s="385"/>
    </row>
    <row r="197" spans="5:139" s="303" customFormat="1" ht="12" customHeight="1">
      <c r="E197" s="317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632"/>
      <c r="AA197" s="635"/>
      <c r="AB197" s="375" t="s">
        <v>973</v>
      </c>
      <c r="AC197" s="376" t="s">
        <v>97</v>
      </c>
      <c r="AD197" s="414"/>
      <c r="AE197" s="415"/>
      <c r="AF197" s="415"/>
      <c r="AG197" s="377"/>
      <c r="AH197" s="376"/>
      <c r="AI197" s="378"/>
      <c r="AJ197" s="414"/>
      <c r="AK197" s="415"/>
      <c r="AL197" s="415"/>
      <c r="AM197" s="377"/>
      <c r="AN197" s="376"/>
      <c r="AO197" s="378"/>
      <c r="AP197" s="379" t="str">
        <f>IF(AO197="","",AO197)</f>
        <v/>
      </c>
      <c r="AQ197" s="377"/>
      <c r="AR197" s="380"/>
      <c r="AS197" s="377"/>
      <c r="AT197" s="377"/>
      <c r="AU197" s="380"/>
      <c r="AV197" s="377"/>
      <c r="AW197" s="376"/>
      <c r="AX197" s="412"/>
      <c r="AY197" s="408"/>
      <c r="AZ197" s="381"/>
      <c r="BA197" s="378"/>
      <c r="BB197" s="377"/>
      <c r="BC197" s="378"/>
      <c r="BD197" s="382"/>
      <c r="BE197" s="378"/>
      <c r="BF197" s="409"/>
      <c r="BG197" s="378"/>
      <c r="BH197" s="409"/>
      <c r="BI197" s="378"/>
      <c r="BJ197" s="378"/>
      <c r="BK197" s="378"/>
      <c r="BL197" s="376"/>
      <c r="BM197" s="378"/>
      <c r="BN197" s="376"/>
      <c r="BO197" s="378"/>
      <c r="BP197" s="378"/>
      <c r="BQ197" s="378"/>
      <c r="BR197" s="378"/>
      <c r="BS197" s="378"/>
      <c r="BT197" s="378"/>
      <c r="BU197" s="378"/>
      <c r="BV197" s="382"/>
      <c r="BW197" s="378"/>
      <c r="BX197" s="379"/>
      <c r="BY197" s="378"/>
      <c r="BZ197" s="383"/>
      <c r="CA197" s="410"/>
      <c r="CB197" s="383"/>
      <c r="CC197" s="286"/>
      <c r="CD197" s="384">
        <f>CC197*$T197</f>
        <v>0</v>
      </c>
      <c r="CE197" s="286"/>
      <c r="CF197" s="384">
        <f>CE197*$T197</f>
        <v>0</v>
      </c>
      <c r="CG197" s="384">
        <f>CC197-CE197-CW197</f>
        <v>0</v>
      </c>
      <c r="CH197" s="384">
        <f>CD197-CF197-CW197*$T197</f>
        <v>0</v>
      </c>
      <c r="CI197" s="286"/>
      <c r="CJ197" s="384">
        <f t="shared" si="20"/>
        <v>0</v>
      </c>
      <c r="CK197" s="384">
        <f t="shared" si="20"/>
        <v>0</v>
      </c>
      <c r="CL197" s="378"/>
      <c r="CM197" s="378"/>
      <c r="CN197" s="378"/>
      <c r="CO197" s="378"/>
      <c r="CP197" s="378"/>
      <c r="CQ197" s="410"/>
      <c r="CR197" s="378"/>
      <c r="CS197" s="390"/>
      <c r="CT197" s="390"/>
      <c r="CU197" s="378"/>
      <c r="CV197" s="390"/>
      <c r="CW197" s="390"/>
      <c r="CX197" s="390"/>
      <c r="CY197" s="390"/>
      <c r="CZ197" s="390"/>
      <c r="DA197" s="390"/>
      <c r="DB197" s="390"/>
      <c r="DC197" s="390"/>
      <c r="DD197" s="378"/>
      <c r="DE197" s="378"/>
      <c r="DF197" s="378"/>
      <c r="DG197" s="378"/>
      <c r="DH197" s="378"/>
      <c r="DI197" s="390"/>
      <c r="DJ197" s="390"/>
      <c r="DK197" s="390"/>
      <c r="DL197" s="286"/>
      <c r="DM197" s="390"/>
      <c r="DN197" s="378"/>
      <c r="DO197" s="378"/>
      <c r="DP197" s="378"/>
      <c r="DQ197" s="378"/>
      <c r="DR197" s="378"/>
      <c r="DS197" s="378"/>
      <c r="DT197" s="378"/>
      <c r="DU197" s="378"/>
      <c r="DV197" s="378"/>
      <c r="DW197" s="378"/>
      <c r="DX197" s="378"/>
      <c r="DY197" s="378"/>
      <c r="DZ197" s="378"/>
      <c r="EA197" s="378"/>
      <c r="EB197" s="378"/>
      <c r="EC197" s="378"/>
      <c r="ED197" s="378"/>
      <c r="EE197" s="378"/>
      <c r="EF197" s="378"/>
      <c r="EG197" s="378"/>
      <c r="EH197" s="378"/>
      <c r="EI197" s="385"/>
    </row>
    <row r="198" spans="5:139" s="303" customFormat="1" ht="12" customHeight="1">
      <c r="E198" s="317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632"/>
      <c r="AA198" s="635"/>
      <c r="AB198" s="375" t="s">
        <v>736</v>
      </c>
      <c r="AC198" s="414" t="str">
        <f>IF(OR(AC199="да",AC200="да",AC201="да"),"да",IF(OR(AC199="использовались запасы прошлых периодов",AC200="использовались запасы прошлых периодов",AC201="использовались запасы прошлых периодов"),"использовались запасы прошлых периодов","топливо не использовалось"))</f>
        <v>да</v>
      </c>
      <c r="AD198" s="386"/>
      <c r="AE198" s="387"/>
      <c r="AF198" s="388"/>
      <c r="AG198" s="388"/>
      <c r="AH198" s="389"/>
      <c r="AI198" s="378"/>
      <c r="AJ198" s="386"/>
      <c r="AK198" s="387"/>
      <c r="AL198" s="388"/>
      <c r="AM198" s="388"/>
      <c r="AN198" s="389"/>
      <c r="AO198" s="378"/>
      <c r="AP198" s="379"/>
      <c r="AQ198" s="387"/>
      <c r="AR198" s="388"/>
      <c r="AS198" s="387"/>
      <c r="AT198" s="387"/>
      <c r="AU198" s="388"/>
      <c r="AV198" s="387"/>
      <c r="AW198" s="386"/>
      <c r="AX198" s="411"/>
      <c r="AY198" s="408"/>
      <c r="AZ198" s="388"/>
      <c r="BA198" s="378"/>
      <c r="BB198" s="387"/>
      <c r="BC198" s="378"/>
      <c r="BD198" s="390"/>
      <c r="BE198" s="378"/>
      <c r="BF198" s="409"/>
      <c r="BG198" s="378"/>
      <c r="BH198" s="409"/>
      <c r="BI198" s="378"/>
      <c r="BJ198" s="378"/>
      <c r="BK198" s="378"/>
      <c r="BL198" s="409"/>
      <c r="BM198" s="378"/>
      <c r="BN198" s="409"/>
      <c r="BO198" s="378"/>
      <c r="BP198" s="378"/>
      <c r="BQ198" s="378"/>
      <c r="BR198" s="378"/>
      <c r="BS198" s="378"/>
      <c r="BT198" s="378"/>
      <c r="BU198" s="378"/>
      <c r="BV198" s="390"/>
      <c r="BW198" s="378"/>
      <c r="BX198" s="379"/>
      <c r="BY198" s="378"/>
      <c r="BZ198" s="383"/>
      <c r="CA198" s="409"/>
      <c r="CB198" s="383"/>
      <c r="CC198" s="384">
        <f t="shared" ref="CC198:CH198" si="21">IF($CI198=0,0,(CC199*$CI199+CC200*$CI200+CC201*$CI201)/$CI198)</f>
        <v>0</v>
      </c>
      <c r="CD198" s="384">
        <f t="shared" si="21"/>
        <v>0</v>
      </c>
      <c r="CE198" s="384">
        <f t="shared" si="21"/>
        <v>0</v>
      </c>
      <c r="CF198" s="384">
        <f t="shared" si="21"/>
        <v>0</v>
      </c>
      <c r="CG198" s="384">
        <f t="shared" si="21"/>
        <v>0</v>
      </c>
      <c r="CH198" s="384">
        <f t="shared" si="21"/>
        <v>0</v>
      </c>
      <c r="CI198" s="384">
        <f>SUM(CI199:CI201)</f>
        <v>0</v>
      </c>
      <c r="CJ198" s="384">
        <f>SUM(CJ199:CJ201)</f>
        <v>0</v>
      </c>
      <c r="CK198" s="384">
        <f>SUM(CK199:CK201)</f>
        <v>0</v>
      </c>
      <c r="CL198" s="378"/>
      <c r="CM198" s="378"/>
      <c r="CN198" s="378"/>
      <c r="CO198" s="378"/>
      <c r="CP198" s="378"/>
      <c r="CQ198" s="390"/>
      <c r="CR198" s="378"/>
      <c r="CS198" s="390"/>
      <c r="CT198" s="390"/>
      <c r="CU198" s="378"/>
      <c r="CV198" s="390"/>
      <c r="CW198" s="390"/>
      <c r="CX198" s="390"/>
      <c r="CY198" s="390"/>
      <c r="CZ198" s="390"/>
      <c r="DA198" s="390"/>
      <c r="DB198" s="390"/>
      <c r="DC198" s="390"/>
      <c r="DD198" s="378"/>
      <c r="DE198" s="378"/>
      <c r="DF198" s="378"/>
      <c r="DG198" s="378"/>
      <c r="DH198" s="378"/>
      <c r="DI198" s="390"/>
      <c r="DJ198" s="342">
        <f>CI198</f>
        <v>0</v>
      </c>
      <c r="DK198" s="384">
        <f>DJ198+IF(LEN(DM194)=0,IF(LEN(DM190)=0,DI190,DM190),DM194)</f>
        <v>0</v>
      </c>
      <c r="DL198" s="384">
        <f>SUM(DL199:DL201)</f>
        <v>0</v>
      </c>
      <c r="DM198" s="384">
        <f>IF(LOWER(CA198)="мазутопровод",0,DK198-DL198)</f>
        <v>0</v>
      </c>
      <c r="DN198" s="378"/>
      <c r="DO198" s="378" t="str">
        <f>Z190 &amp; "::" &amp; AB198</f>
        <v>::III квартал (01.07 - 30.09)</v>
      </c>
      <c r="DP198" s="378"/>
      <c r="DQ198" s="378"/>
      <c r="DR198" s="378"/>
      <c r="DS198" s="378"/>
      <c r="DT198" s="378"/>
      <c r="DU198" s="378"/>
      <c r="DV198" s="378"/>
      <c r="DW198" s="378"/>
      <c r="DX198" s="378"/>
      <c r="DY198" s="378"/>
      <c r="DZ198" s="378"/>
      <c r="EA198" s="378"/>
      <c r="EB198" s="378"/>
      <c r="EC198" s="378"/>
      <c r="ED198" s="378"/>
      <c r="EE198" s="378"/>
      <c r="EF198" s="378"/>
      <c r="EG198" s="378"/>
      <c r="EH198" s="378"/>
      <c r="EI198" s="385"/>
    </row>
    <row r="199" spans="5:139" s="303" customFormat="1" ht="12" customHeight="1">
      <c r="E199" s="317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632"/>
      <c r="AA199" s="635"/>
      <c r="AB199" s="375" t="s">
        <v>996</v>
      </c>
      <c r="AC199" s="376" t="s">
        <v>97</v>
      </c>
      <c r="AD199" s="414"/>
      <c r="AE199" s="415"/>
      <c r="AF199" s="415"/>
      <c r="AG199" s="377"/>
      <c r="AH199" s="376"/>
      <c r="AI199" s="378"/>
      <c r="AJ199" s="414"/>
      <c r="AK199" s="415"/>
      <c r="AL199" s="415"/>
      <c r="AM199" s="377"/>
      <c r="AN199" s="376"/>
      <c r="AO199" s="378"/>
      <c r="AP199" s="379" t="str">
        <f>IF(AO199="","",AO199)</f>
        <v/>
      </c>
      <c r="AQ199" s="377"/>
      <c r="AR199" s="380"/>
      <c r="AS199" s="377"/>
      <c r="AT199" s="377"/>
      <c r="AU199" s="380"/>
      <c r="AV199" s="377"/>
      <c r="AW199" s="376"/>
      <c r="AX199" s="412"/>
      <c r="AY199" s="408"/>
      <c r="AZ199" s="381"/>
      <c r="BA199" s="378"/>
      <c r="BB199" s="377"/>
      <c r="BC199" s="378"/>
      <c r="BD199" s="382"/>
      <c r="BE199" s="378"/>
      <c r="BF199" s="409"/>
      <c r="BG199" s="378"/>
      <c r="BH199" s="409"/>
      <c r="BI199" s="378"/>
      <c r="BJ199" s="378"/>
      <c r="BK199" s="378"/>
      <c r="BL199" s="376"/>
      <c r="BM199" s="378"/>
      <c r="BN199" s="376"/>
      <c r="BO199" s="378"/>
      <c r="BP199" s="378"/>
      <c r="BQ199" s="378"/>
      <c r="BR199" s="378"/>
      <c r="BS199" s="378"/>
      <c r="BT199" s="378"/>
      <c r="BU199" s="378"/>
      <c r="BV199" s="382"/>
      <c r="BW199" s="378"/>
      <c r="BX199" s="379"/>
      <c r="BY199" s="378"/>
      <c r="BZ199" s="383"/>
      <c r="CA199" s="410"/>
      <c r="CB199" s="383"/>
      <c r="CC199" s="286"/>
      <c r="CD199" s="384">
        <f>CC199*$T199</f>
        <v>0</v>
      </c>
      <c r="CE199" s="286"/>
      <c r="CF199" s="384">
        <f>CE199*$T199</f>
        <v>0</v>
      </c>
      <c r="CG199" s="384">
        <f>CC199-CE199-CW199</f>
        <v>0</v>
      </c>
      <c r="CH199" s="384">
        <f>CD199-CF199-CW199*$T199</f>
        <v>0</v>
      </c>
      <c r="CI199" s="286"/>
      <c r="CJ199" s="384">
        <f t="shared" ref="CJ199:CK201" si="22">CC199*$CI199/1000</f>
        <v>0</v>
      </c>
      <c r="CK199" s="384">
        <f t="shared" si="22"/>
        <v>0</v>
      </c>
      <c r="CL199" s="378"/>
      <c r="CM199" s="378"/>
      <c r="CN199" s="378"/>
      <c r="CO199" s="378"/>
      <c r="CP199" s="378"/>
      <c r="CQ199" s="410"/>
      <c r="CR199" s="378"/>
      <c r="CS199" s="390"/>
      <c r="CT199" s="390"/>
      <c r="CU199" s="378"/>
      <c r="CV199" s="390"/>
      <c r="CW199" s="390"/>
      <c r="CX199" s="390"/>
      <c r="CY199" s="390"/>
      <c r="CZ199" s="390"/>
      <c r="DA199" s="390"/>
      <c r="DB199" s="390"/>
      <c r="DC199" s="390"/>
      <c r="DD199" s="378"/>
      <c r="DE199" s="378"/>
      <c r="DF199" s="378"/>
      <c r="DG199" s="378"/>
      <c r="DH199" s="378"/>
      <c r="DI199" s="390"/>
      <c r="DJ199" s="390"/>
      <c r="DK199" s="390"/>
      <c r="DL199" s="286"/>
      <c r="DM199" s="390"/>
      <c r="DN199" s="378"/>
      <c r="DO199" s="378"/>
      <c r="DP199" s="378"/>
      <c r="DQ199" s="378"/>
      <c r="DR199" s="378"/>
      <c r="DS199" s="378"/>
      <c r="DT199" s="378"/>
      <c r="DU199" s="378"/>
      <c r="DV199" s="378"/>
      <c r="DW199" s="378"/>
      <c r="DX199" s="378"/>
      <c r="DY199" s="378"/>
      <c r="DZ199" s="378"/>
      <c r="EA199" s="378"/>
      <c r="EB199" s="378"/>
      <c r="EC199" s="378"/>
      <c r="ED199" s="378"/>
      <c r="EE199" s="378"/>
      <c r="EF199" s="378"/>
      <c r="EG199" s="378"/>
      <c r="EH199" s="378"/>
      <c r="EI199" s="385"/>
    </row>
    <row r="200" spans="5:139" s="303" customFormat="1" ht="12" customHeight="1">
      <c r="E200" s="317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632"/>
      <c r="AA200" s="635"/>
      <c r="AB200" s="375" t="s">
        <v>997</v>
      </c>
      <c r="AC200" s="376" t="s">
        <v>97</v>
      </c>
      <c r="AD200" s="414"/>
      <c r="AE200" s="415"/>
      <c r="AF200" s="415"/>
      <c r="AG200" s="377"/>
      <c r="AH200" s="376"/>
      <c r="AI200" s="378"/>
      <c r="AJ200" s="414"/>
      <c r="AK200" s="415"/>
      <c r="AL200" s="415"/>
      <c r="AM200" s="377"/>
      <c r="AN200" s="376"/>
      <c r="AO200" s="378"/>
      <c r="AP200" s="379" t="str">
        <f>IF(AO200="","",AO200)</f>
        <v/>
      </c>
      <c r="AQ200" s="377"/>
      <c r="AR200" s="380"/>
      <c r="AS200" s="377"/>
      <c r="AT200" s="377"/>
      <c r="AU200" s="380"/>
      <c r="AV200" s="377"/>
      <c r="AW200" s="376"/>
      <c r="AX200" s="412"/>
      <c r="AY200" s="408"/>
      <c r="AZ200" s="381"/>
      <c r="BA200" s="378"/>
      <c r="BB200" s="377"/>
      <c r="BC200" s="378"/>
      <c r="BD200" s="382"/>
      <c r="BE200" s="378"/>
      <c r="BF200" s="409"/>
      <c r="BG200" s="378"/>
      <c r="BH200" s="409"/>
      <c r="BI200" s="378"/>
      <c r="BJ200" s="378"/>
      <c r="BK200" s="378"/>
      <c r="BL200" s="376"/>
      <c r="BM200" s="378"/>
      <c r="BN200" s="376"/>
      <c r="BO200" s="378"/>
      <c r="BP200" s="378"/>
      <c r="BQ200" s="378"/>
      <c r="BR200" s="378"/>
      <c r="BS200" s="378"/>
      <c r="BT200" s="378"/>
      <c r="BU200" s="378"/>
      <c r="BV200" s="382"/>
      <c r="BW200" s="378"/>
      <c r="BX200" s="379"/>
      <c r="BY200" s="378"/>
      <c r="BZ200" s="383"/>
      <c r="CA200" s="410"/>
      <c r="CB200" s="383"/>
      <c r="CC200" s="286"/>
      <c r="CD200" s="384">
        <f>CC200*$T200</f>
        <v>0</v>
      </c>
      <c r="CE200" s="286"/>
      <c r="CF200" s="384">
        <f>CE200*$T200</f>
        <v>0</v>
      </c>
      <c r="CG200" s="384">
        <f>CC200-CE200-CW200</f>
        <v>0</v>
      </c>
      <c r="CH200" s="384">
        <f>CD200-CF200-CW200*$T200</f>
        <v>0</v>
      </c>
      <c r="CI200" s="286"/>
      <c r="CJ200" s="384">
        <f t="shared" si="22"/>
        <v>0</v>
      </c>
      <c r="CK200" s="384">
        <f t="shared" si="22"/>
        <v>0</v>
      </c>
      <c r="CL200" s="378"/>
      <c r="CM200" s="378"/>
      <c r="CN200" s="378"/>
      <c r="CO200" s="378"/>
      <c r="CP200" s="378"/>
      <c r="CQ200" s="410"/>
      <c r="CR200" s="378"/>
      <c r="CS200" s="390"/>
      <c r="CT200" s="390"/>
      <c r="CU200" s="378"/>
      <c r="CV200" s="390"/>
      <c r="CW200" s="390"/>
      <c r="CX200" s="390"/>
      <c r="CY200" s="390"/>
      <c r="CZ200" s="390"/>
      <c r="DA200" s="390"/>
      <c r="DB200" s="390"/>
      <c r="DC200" s="390"/>
      <c r="DD200" s="378"/>
      <c r="DE200" s="378"/>
      <c r="DF200" s="378"/>
      <c r="DG200" s="378"/>
      <c r="DH200" s="378"/>
      <c r="DI200" s="390"/>
      <c r="DJ200" s="390"/>
      <c r="DK200" s="390"/>
      <c r="DL200" s="286"/>
      <c r="DM200" s="390"/>
      <c r="DN200" s="378"/>
      <c r="DO200" s="378"/>
      <c r="DP200" s="378"/>
      <c r="DQ200" s="378"/>
      <c r="DR200" s="378"/>
      <c r="DS200" s="378"/>
      <c r="DT200" s="378"/>
      <c r="DU200" s="378"/>
      <c r="DV200" s="378"/>
      <c r="DW200" s="378"/>
      <c r="DX200" s="378"/>
      <c r="DY200" s="378"/>
      <c r="DZ200" s="378"/>
      <c r="EA200" s="378"/>
      <c r="EB200" s="378"/>
      <c r="EC200" s="378"/>
      <c r="ED200" s="378"/>
      <c r="EE200" s="378"/>
      <c r="EF200" s="378"/>
      <c r="EG200" s="378"/>
      <c r="EH200" s="378"/>
      <c r="EI200" s="385"/>
    </row>
    <row r="201" spans="5:139" s="303" customFormat="1" ht="12" customHeight="1">
      <c r="E201" s="317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632"/>
      <c r="AA201" s="635"/>
      <c r="AB201" s="375" t="s">
        <v>998</v>
      </c>
      <c r="AC201" s="376" t="s">
        <v>97</v>
      </c>
      <c r="AD201" s="414"/>
      <c r="AE201" s="415"/>
      <c r="AF201" s="415"/>
      <c r="AG201" s="377"/>
      <c r="AH201" s="376"/>
      <c r="AI201" s="378"/>
      <c r="AJ201" s="414"/>
      <c r="AK201" s="415"/>
      <c r="AL201" s="415"/>
      <c r="AM201" s="377"/>
      <c r="AN201" s="376"/>
      <c r="AO201" s="378"/>
      <c r="AP201" s="379" t="str">
        <f>IF(AO201="","",AO201)</f>
        <v/>
      </c>
      <c r="AQ201" s="377"/>
      <c r="AR201" s="380"/>
      <c r="AS201" s="377"/>
      <c r="AT201" s="377"/>
      <c r="AU201" s="380"/>
      <c r="AV201" s="377"/>
      <c r="AW201" s="376"/>
      <c r="AX201" s="412"/>
      <c r="AY201" s="408"/>
      <c r="AZ201" s="381"/>
      <c r="BA201" s="378"/>
      <c r="BB201" s="377"/>
      <c r="BC201" s="378"/>
      <c r="BD201" s="382"/>
      <c r="BE201" s="378"/>
      <c r="BF201" s="409"/>
      <c r="BG201" s="378"/>
      <c r="BH201" s="409"/>
      <c r="BI201" s="378"/>
      <c r="BJ201" s="378"/>
      <c r="BK201" s="378"/>
      <c r="BL201" s="376"/>
      <c r="BM201" s="378"/>
      <c r="BN201" s="376"/>
      <c r="BO201" s="378"/>
      <c r="BP201" s="378"/>
      <c r="BQ201" s="378"/>
      <c r="BR201" s="378"/>
      <c r="BS201" s="378"/>
      <c r="BT201" s="378"/>
      <c r="BU201" s="378"/>
      <c r="BV201" s="382"/>
      <c r="BW201" s="378"/>
      <c r="BX201" s="379"/>
      <c r="BY201" s="378"/>
      <c r="BZ201" s="383"/>
      <c r="CA201" s="410"/>
      <c r="CB201" s="383"/>
      <c r="CC201" s="286"/>
      <c r="CD201" s="384">
        <f>CC201*$T201</f>
        <v>0</v>
      </c>
      <c r="CE201" s="286"/>
      <c r="CF201" s="384">
        <f>CE201*$T201</f>
        <v>0</v>
      </c>
      <c r="CG201" s="384">
        <f>CC201-CE201-CW201</f>
        <v>0</v>
      </c>
      <c r="CH201" s="384">
        <f>CD201-CF201-CW201*$T201</f>
        <v>0</v>
      </c>
      <c r="CI201" s="286"/>
      <c r="CJ201" s="384">
        <f t="shared" si="22"/>
        <v>0</v>
      </c>
      <c r="CK201" s="384">
        <f t="shared" si="22"/>
        <v>0</v>
      </c>
      <c r="CL201" s="378"/>
      <c r="CM201" s="378"/>
      <c r="CN201" s="378"/>
      <c r="CO201" s="378"/>
      <c r="CP201" s="378"/>
      <c r="CQ201" s="410"/>
      <c r="CR201" s="378"/>
      <c r="CS201" s="390"/>
      <c r="CT201" s="390"/>
      <c r="CU201" s="378"/>
      <c r="CV201" s="390"/>
      <c r="CW201" s="390"/>
      <c r="CX201" s="390"/>
      <c r="CY201" s="390"/>
      <c r="CZ201" s="390"/>
      <c r="DA201" s="390"/>
      <c r="DB201" s="390"/>
      <c r="DC201" s="390"/>
      <c r="DD201" s="378"/>
      <c r="DE201" s="378"/>
      <c r="DF201" s="378"/>
      <c r="DG201" s="378"/>
      <c r="DH201" s="378"/>
      <c r="DI201" s="390"/>
      <c r="DJ201" s="390"/>
      <c r="DK201" s="390"/>
      <c r="DL201" s="286"/>
      <c r="DM201" s="390"/>
      <c r="DN201" s="378"/>
      <c r="DO201" s="378"/>
      <c r="DP201" s="378"/>
      <c r="DQ201" s="378"/>
      <c r="DR201" s="378"/>
      <c r="DS201" s="378"/>
      <c r="DT201" s="378"/>
      <c r="DU201" s="378"/>
      <c r="DV201" s="378"/>
      <c r="DW201" s="378"/>
      <c r="DX201" s="378"/>
      <c r="DY201" s="378"/>
      <c r="DZ201" s="378"/>
      <c r="EA201" s="378"/>
      <c r="EB201" s="378"/>
      <c r="EC201" s="378"/>
      <c r="ED201" s="378"/>
      <c r="EE201" s="378"/>
      <c r="EF201" s="378"/>
      <c r="EG201" s="378"/>
      <c r="EH201" s="378"/>
      <c r="EI201" s="385"/>
    </row>
    <row r="202" spans="5:139" s="303" customFormat="1" ht="12" customHeight="1">
      <c r="E202" s="317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632"/>
      <c r="AA202" s="635"/>
      <c r="AB202" s="375" t="s">
        <v>737</v>
      </c>
      <c r="AC202" s="414" t="str">
        <f>IF(OR(AC203="да",AC204="да",AC205="да"),"да",IF(OR(AC203="использовались запасы прошлых периодов",AC204="использовались запасы прошлых периодов",AC205="использовались запасы прошлых периодов"),"использовались запасы прошлых периодов","топливо не использовалось"))</f>
        <v>да</v>
      </c>
      <c r="AD202" s="386"/>
      <c r="AE202" s="387"/>
      <c r="AF202" s="388"/>
      <c r="AG202" s="388"/>
      <c r="AH202" s="389"/>
      <c r="AI202" s="378"/>
      <c r="AJ202" s="386"/>
      <c r="AK202" s="387"/>
      <c r="AL202" s="388"/>
      <c r="AM202" s="388"/>
      <c r="AN202" s="389"/>
      <c r="AO202" s="378"/>
      <c r="AP202" s="379"/>
      <c r="AQ202" s="387"/>
      <c r="AR202" s="388"/>
      <c r="AS202" s="387"/>
      <c r="AT202" s="387"/>
      <c r="AU202" s="388"/>
      <c r="AV202" s="387"/>
      <c r="AW202" s="386"/>
      <c r="AX202" s="411"/>
      <c r="AY202" s="408"/>
      <c r="AZ202" s="388"/>
      <c r="BA202" s="378"/>
      <c r="BB202" s="387"/>
      <c r="BC202" s="378"/>
      <c r="BD202" s="390"/>
      <c r="BE202" s="378"/>
      <c r="BF202" s="409"/>
      <c r="BG202" s="378"/>
      <c r="BH202" s="409"/>
      <c r="BI202" s="378"/>
      <c r="BJ202" s="378"/>
      <c r="BK202" s="378"/>
      <c r="BL202" s="409"/>
      <c r="BM202" s="378"/>
      <c r="BN202" s="409"/>
      <c r="BO202" s="378"/>
      <c r="BP202" s="378"/>
      <c r="BQ202" s="378"/>
      <c r="BR202" s="378"/>
      <c r="BS202" s="378"/>
      <c r="BT202" s="378"/>
      <c r="BU202" s="378"/>
      <c r="BV202" s="390"/>
      <c r="BW202" s="378"/>
      <c r="BX202" s="379"/>
      <c r="BY202" s="378"/>
      <c r="BZ202" s="383"/>
      <c r="CA202" s="409"/>
      <c r="CB202" s="383"/>
      <c r="CC202" s="384">
        <f t="shared" ref="CC202:CH202" si="23">IF($CI202=0,0,(CC203*$CI203+CC204*$CI204+CC205*$CI205)/$CI202)</f>
        <v>0</v>
      </c>
      <c r="CD202" s="384">
        <f t="shared" si="23"/>
        <v>0</v>
      </c>
      <c r="CE202" s="384">
        <f t="shared" si="23"/>
        <v>0</v>
      </c>
      <c r="CF202" s="384">
        <f t="shared" si="23"/>
        <v>0</v>
      </c>
      <c r="CG202" s="384">
        <f t="shared" si="23"/>
        <v>0</v>
      </c>
      <c r="CH202" s="384">
        <f t="shared" si="23"/>
        <v>0</v>
      </c>
      <c r="CI202" s="384">
        <f>SUM(CI203:CI205)</f>
        <v>0</v>
      </c>
      <c r="CJ202" s="384">
        <f>SUM(CJ203:CJ205)</f>
        <v>0</v>
      </c>
      <c r="CK202" s="384">
        <f>SUM(CK203:CK205)</f>
        <v>0</v>
      </c>
      <c r="CL202" s="378"/>
      <c r="CM202" s="378"/>
      <c r="CN202" s="378"/>
      <c r="CO202" s="378"/>
      <c r="CP202" s="378"/>
      <c r="CQ202" s="390"/>
      <c r="CR202" s="378"/>
      <c r="CS202" s="390"/>
      <c r="CT202" s="390"/>
      <c r="CU202" s="378"/>
      <c r="CV202" s="390"/>
      <c r="CW202" s="390"/>
      <c r="CX202" s="390"/>
      <c r="CY202" s="390"/>
      <c r="CZ202" s="390"/>
      <c r="DA202" s="390"/>
      <c r="DB202" s="390"/>
      <c r="DC202" s="390"/>
      <c r="DD202" s="378"/>
      <c r="DE202" s="378"/>
      <c r="DF202" s="378"/>
      <c r="DG202" s="378"/>
      <c r="DH202" s="378"/>
      <c r="DI202" s="390"/>
      <c r="DJ202" s="342">
        <f>CI202</f>
        <v>0</v>
      </c>
      <c r="DK202" s="384">
        <f>DJ202+IF(LEN(DM198)=0,IF(LEN(DM194)=0,IF(LEN(DM190)=0,DI190,DM190),DM194),DM198)</f>
        <v>0</v>
      </c>
      <c r="DL202" s="384">
        <f>SUM(DL203:DL205)</f>
        <v>0</v>
      </c>
      <c r="DM202" s="384">
        <f>IF(LOWER(CA202)="мазутопровод",0,DK202-DL202)</f>
        <v>0</v>
      </c>
      <c r="DN202" s="378"/>
      <c r="DO202" s="378" t="str">
        <f>Z185 &amp; "::" &amp; AB202</f>
        <v>::IV квартал (01.10 - 31.12)</v>
      </c>
      <c r="DP202" s="378"/>
      <c r="DQ202" s="378"/>
      <c r="DR202" s="378"/>
      <c r="DS202" s="378"/>
      <c r="DT202" s="378"/>
      <c r="DU202" s="378"/>
      <c r="DV202" s="378"/>
      <c r="DW202" s="378"/>
      <c r="DX202" s="378"/>
      <c r="DY202" s="378"/>
      <c r="DZ202" s="378"/>
      <c r="EA202" s="378"/>
      <c r="EB202" s="378"/>
      <c r="EC202" s="378"/>
      <c r="ED202" s="378"/>
      <c r="EE202" s="378"/>
      <c r="EF202" s="378"/>
      <c r="EG202" s="378"/>
      <c r="EH202" s="378"/>
      <c r="EI202" s="385"/>
    </row>
    <row r="203" spans="5:139" s="303" customFormat="1" ht="12" customHeight="1">
      <c r="E203" s="317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632"/>
      <c r="AA203" s="635"/>
      <c r="AB203" s="375" t="s">
        <v>999</v>
      </c>
      <c r="AC203" s="376" t="s">
        <v>97</v>
      </c>
      <c r="AD203" s="414"/>
      <c r="AE203" s="415"/>
      <c r="AF203" s="415"/>
      <c r="AG203" s="377"/>
      <c r="AH203" s="376"/>
      <c r="AI203" s="378"/>
      <c r="AJ203" s="414"/>
      <c r="AK203" s="415"/>
      <c r="AL203" s="415"/>
      <c r="AM203" s="377"/>
      <c r="AN203" s="376"/>
      <c r="AO203" s="378"/>
      <c r="AP203" s="379" t="str">
        <f>IF(AO203="","",AO203)</f>
        <v/>
      </c>
      <c r="AQ203" s="377"/>
      <c r="AR203" s="380"/>
      <c r="AS203" s="377"/>
      <c r="AT203" s="377"/>
      <c r="AU203" s="380"/>
      <c r="AV203" s="377"/>
      <c r="AW203" s="376"/>
      <c r="AX203" s="412"/>
      <c r="AY203" s="408"/>
      <c r="AZ203" s="381"/>
      <c r="BA203" s="378"/>
      <c r="BB203" s="377"/>
      <c r="BC203" s="378"/>
      <c r="BD203" s="382"/>
      <c r="BE203" s="378"/>
      <c r="BF203" s="409"/>
      <c r="BG203" s="378"/>
      <c r="BH203" s="409"/>
      <c r="BI203" s="378"/>
      <c r="BJ203" s="378"/>
      <c r="BK203" s="378"/>
      <c r="BL203" s="376"/>
      <c r="BM203" s="378"/>
      <c r="BN203" s="376"/>
      <c r="BO203" s="378"/>
      <c r="BP203" s="378"/>
      <c r="BQ203" s="378"/>
      <c r="BR203" s="378"/>
      <c r="BS203" s="378"/>
      <c r="BT203" s="378"/>
      <c r="BU203" s="378"/>
      <c r="BV203" s="382"/>
      <c r="BW203" s="378"/>
      <c r="BX203" s="379"/>
      <c r="BY203" s="378"/>
      <c r="BZ203" s="383"/>
      <c r="CA203" s="410"/>
      <c r="CB203" s="383"/>
      <c r="CC203" s="286"/>
      <c r="CD203" s="384">
        <f>CC203*$T203</f>
        <v>0</v>
      </c>
      <c r="CE203" s="286"/>
      <c r="CF203" s="384">
        <f>CE203*$T203</f>
        <v>0</v>
      </c>
      <c r="CG203" s="384">
        <f>CC203-CE203-CW203</f>
        <v>0</v>
      </c>
      <c r="CH203" s="384">
        <f>CD203-CF203-CW203*$T203</f>
        <v>0</v>
      </c>
      <c r="CI203" s="286"/>
      <c r="CJ203" s="384">
        <f t="shared" ref="CJ203:CK205" si="24">CC203*$CI203/1000</f>
        <v>0</v>
      </c>
      <c r="CK203" s="384">
        <f t="shared" si="24"/>
        <v>0</v>
      </c>
      <c r="CL203" s="378"/>
      <c r="CM203" s="378"/>
      <c r="CN203" s="378"/>
      <c r="CO203" s="378"/>
      <c r="CP203" s="378"/>
      <c r="CQ203" s="410"/>
      <c r="CR203" s="378"/>
      <c r="CS203" s="390"/>
      <c r="CT203" s="390"/>
      <c r="CU203" s="378"/>
      <c r="CV203" s="390"/>
      <c r="CW203" s="390"/>
      <c r="CX203" s="390"/>
      <c r="CY203" s="390"/>
      <c r="CZ203" s="390"/>
      <c r="DA203" s="390"/>
      <c r="DB203" s="390"/>
      <c r="DC203" s="390"/>
      <c r="DD203" s="378"/>
      <c r="DE203" s="378"/>
      <c r="DF203" s="378"/>
      <c r="DG203" s="378"/>
      <c r="DH203" s="378"/>
      <c r="DI203" s="390"/>
      <c r="DJ203" s="390"/>
      <c r="DK203" s="390"/>
      <c r="DL203" s="286"/>
      <c r="DM203" s="390"/>
      <c r="DN203" s="378"/>
      <c r="DO203" s="378"/>
      <c r="DP203" s="378"/>
      <c r="DQ203" s="378"/>
      <c r="DR203" s="378"/>
      <c r="DS203" s="378"/>
      <c r="DT203" s="378"/>
      <c r="DU203" s="378"/>
      <c r="DV203" s="378"/>
      <c r="DW203" s="378"/>
      <c r="DX203" s="378"/>
      <c r="DY203" s="378"/>
      <c r="DZ203" s="378"/>
      <c r="EA203" s="378"/>
      <c r="EB203" s="378"/>
      <c r="EC203" s="378"/>
      <c r="ED203" s="378"/>
      <c r="EE203" s="378"/>
      <c r="EF203" s="378"/>
      <c r="EG203" s="378"/>
      <c r="EH203" s="378"/>
      <c r="EI203" s="385"/>
    </row>
    <row r="204" spans="5:139" s="303" customFormat="1" ht="12" customHeight="1">
      <c r="E204" s="317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632"/>
      <c r="AA204" s="635"/>
      <c r="AB204" s="375" t="s">
        <v>1000</v>
      </c>
      <c r="AC204" s="376" t="s">
        <v>97</v>
      </c>
      <c r="AD204" s="414"/>
      <c r="AE204" s="415"/>
      <c r="AF204" s="415"/>
      <c r="AG204" s="377"/>
      <c r="AH204" s="376"/>
      <c r="AI204" s="378"/>
      <c r="AJ204" s="414"/>
      <c r="AK204" s="415"/>
      <c r="AL204" s="415"/>
      <c r="AM204" s="377"/>
      <c r="AN204" s="376"/>
      <c r="AO204" s="378"/>
      <c r="AP204" s="379" t="str">
        <f>IF(AO204="","",AO204)</f>
        <v/>
      </c>
      <c r="AQ204" s="377"/>
      <c r="AR204" s="380"/>
      <c r="AS204" s="377"/>
      <c r="AT204" s="377"/>
      <c r="AU204" s="380"/>
      <c r="AV204" s="377"/>
      <c r="AW204" s="376"/>
      <c r="AX204" s="412"/>
      <c r="AY204" s="408"/>
      <c r="AZ204" s="381"/>
      <c r="BA204" s="378"/>
      <c r="BB204" s="377"/>
      <c r="BC204" s="378"/>
      <c r="BD204" s="382"/>
      <c r="BE204" s="378"/>
      <c r="BF204" s="409"/>
      <c r="BG204" s="378"/>
      <c r="BH204" s="409"/>
      <c r="BI204" s="378"/>
      <c r="BJ204" s="378"/>
      <c r="BK204" s="378"/>
      <c r="BL204" s="376"/>
      <c r="BM204" s="378"/>
      <c r="BN204" s="376"/>
      <c r="BO204" s="378"/>
      <c r="BP204" s="378"/>
      <c r="BQ204" s="378"/>
      <c r="BR204" s="378"/>
      <c r="BS204" s="378"/>
      <c r="BT204" s="378"/>
      <c r="BU204" s="378"/>
      <c r="BV204" s="382"/>
      <c r="BW204" s="378"/>
      <c r="BX204" s="379"/>
      <c r="BY204" s="378"/>
      <c r="BZ204" s="383"/>
      <c r="CA204" s="410"/>
      <c r="CB204" s="383"/>
      <c r="CC204" s="286"/>
      <c r="CD204" s="384">
        <f>CC204*$T204</f>
        <v>0</v>
      </c>
      <c r="CE204" s="286"/>
      <c r="CF204" s="384">
        <f>CE204*$T204</f>
        <v>0</v>
      </c>
      <c r="CG204" s="384">
        <f>CC204-CE204-CW204</f>
        <v>0</v>
      </c>
      <c r="CH204" s="384">
        <f>CD204-CF204-CW204*$T204</f>
        <v>0</v>
      </c>
      <c r="CI204" s="286"/>
      <c r="CJ204" s="384">
        <f t="shared" si="24"/>
        <v>0</v>
      </c>
      <c r="CK204" s="384">
        <f t="shared" si="24"/>
        <v>0</v>
      </c>
      <c r="CL204" s="378"/>
      <c r="CM204" s="378"/>
      <c r="CN204" s="378"/>
      <c r="CO204" s="378"/>
      <c r="CP204" s="378"/>
      <c r="CQ204" s="410"/>
      <c r="CR204" s="378"/>
      <c r="CS204" s="390"/>
      <c r="CT204" s="390"/>
      <c r="CU204" s="378"/>
      <c r="CV204" s="390"/>
      <c r="CW204" s="390"/>
      <c r="CX204" s="390"/>
      <c r="CY204" s="390"/>
      <c r="CZ204" s="390"/>
      <c r="DA204" s="390"/>
      <c r="DB204" s="390"/>
      <c r="DC204" s="390"/>
      <c r="DD204" s="378"/>
      <c r="DE204" s="378"/>
      <c r="DF204" s="378"/>
      <c r="DG204" s="378"/>
      <c r="DH204" s="378"/>
      <c r="DI204" s="390"/>
      <c r="DJ204" s="390"/>
      <c r="DK204" s="390"/>
      <c r="DL204" s="286"/>
      <c r="DM204" s="390"/>
      <c r="DN204" s="378"/>
      <c r="DO204" s="378"/>
      <c r="DP204" s="378"/>
      <c r="DQ204" s="378"/>
      <c r="DR204" s="378"/>
      <c r="DS204" s="378"/>
      <c r="DT204" s="378"/>
      <c r="DU204" s="378"/>
      <c r="DV204" s="378"/>
      <c r="DW204" s="378"/>
      <c r="DX204" s="378"/>
      <c r="DY204" s="378"/>
      <c r="DZ204" s="378"/>
      <c r="EA204" s="378"/>
      <c r="EB204" s="378"/>
      <c r="EC204" s="378"/>
      <c r="ED204" s="378"/>
      <c r="EE204" s="378"/>
      <c r="EF204" s="378"/>
      <c r="EG204" s="378"/>
      <c r="EH204" s="378"/>
      <c r="EI204" s="385"/>
    </row>
    <row r="205" spans="5:139" s="303" customFormat="1" ht="12" customHeight="1">
      <c r="E205" s="317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633"/>
      <c r="AA205" s="636"/>
      <c r="AB205" s="375" t="s">
        <v>1001</v>
      </c>
      <c r="AC205" s="376" t="s">
        <v>97</v>
      </c>
      <c r="AD205" s="414"/>
      <c r="AE205" s="415"/>
      <c r="AF205" s="415"/>
      <c r="AG205" s="377"/>
      <c r="AH205" s="376"/>
      <c r="AI205" s="378"/>
      <c r="AJ205" s="414"/>
      <c r="AK205" s="415"/>
      <c r="AL205" s="415"/>
      <c r="AM205" s="377"/>
      <c r="AN205" s="376"/>
      <c r="AO205" s="378"/>
      <c r="AP205" s="379" t="str">
        <f>IF(AO205="","",AO205)</f>
        <v/>
      </c>
      <c r="AQ205" s="377"/>
      <c r="AR205" s="380"/>
      <c r="AS205" s="377"/>
      <c r="AT205" s="377"/>
      <c r="AU205" s="380"/>
      <c r="AV205" s="377"/>
      <c r="AW205" s="376"/>
      <c r="AX205" s="412"/>
      <c r="AY205" s="408"/>
      <c r="AZ205" s="381"/>
      <c r="BA205" s="378"/>
      <c r="BB205" s="377"/>
      <c r="BC205" s="378"/>
      <c r="BD205" s="382"/>
      <c r="BE205" s="378"/>
      <c r="BF205" s="409"/>
      <c r="BG205" s="378"/>
      <c r="BH205" s="409"/>
      <c r="BI205" s="378"/>
      <c r="BJ205" s="378"/>
      <c r="BK205" s="378"/>
      <c r="BL205" s="376"/>
      <c r="BM205" s="378"/>
      <c r="BN205" s="376"/>
      <c r="BO205" s="378"/>
      <c r="BP205" s="378"/>
      <c r="BQ205" s="378"/>
      <c r="BR205" s="378"/>
      <c r="BS205" s="378"/>
      <c r="BT205" s="378"/>
      <c r="BU205" s="378"/>
      <c r="BV205" s="382"/>
      <c r="BW205" s="378"/>
      <c r="BX205" s="379"/>
      <c r="BY205" s="378"/>
      <c r="BZ205" s="383"/>
      <c r="CA205" s="410"/>
      <c r="CB205" s="383"/>
      <c r="CC205" s="286"/>
      <c r="CD205" s="384">
        <f>CC205*$T205</f>
        <v>0</v>
      </c>
      <c r="CE205" s="286"/>
      <c r="CF205" s="384">
        <f>CE205*$T205</f>
        <v>0</v>
      </c>
      <c r="CG205" s="384">
        <f>CC205-CE205-CW205</f>
        <v>0</v>
      </c>
      <c r="CH205" s="384">
        <f>CD205-CF205-CW205*$T205</f>
        <v>0</v>
      </c>
      <c r="CI205" s="286"/>
      <c r="CJ205" s="384">
        <f t="shared" si="24"/>
        <v>0</v>
      </c>
      <c r="CK205" s="384">
        <f t="shared" si="24"/>
        <v>0</v>
      </c>
      <c r="CL205" s="378"/>
      <c r="CM205" s="378"/>
      <c r="CN205" s="378"/>
      <c r="CO205" s="378"/>
      <c r="CP205" s="378"/>
      <c r="CQ205" s="410"/>
      <c r="CR205" s="378"/>
      <c r="CS205" s="390"/>
      <c r="CT205" s="390"/>
      <c r="CU205" s="378"/>
      <c r="CV205" s="390"/>
      <c r="CW205" s="390"/>
      <c r="CX205" s="390"/>
      <c r="CY205" s="390"/>
      <c r="CZ205" s="390"/>
      <c r="DA205" s="390"/>
      <c r="DB205" s="390"/>
      <c r="DC205" s="390"/>
      <c r="DD205" s="378"/>
      <c r="DE205" s="378"/>
      <c r="DF205" s="378"/>
      <c r="DG205" s="378"/>
      <c r="DH205" s="378"/>
      <c r="DI205" s="390"/>
      <c r="DJ205" s="390"/>
      <c r="DK205" s="390"/>
      <c r="DL205" s="286"/>
      <c r="DM205" s="390"/>
      <c r="DN205" s="378"/>
      <c r="DO205" s="378"/>
      <c r="DP205" s="378"/>
      <c r="DQ205" s="378"/>
      <c r="DR205" s="378"/>
      <c r="DS205" s="378"/>
      <c r="DT205" s="378"/>
      <c r="DU205" s="378"/>
      <c r="DV205" s="378"/>
      <c r="DW205" s="378"/>
      <c r="DX205" s="378"/>
      <c r="DY205" s="378"/>
      <c r="DZ205" s="378"/>
      <c r="EA205" s="378"/>
      <c r="EB205" s="378"/>
      <c r="EC205" s="378"/>
      <c r="ED205" s="378"/>
      <c r="EE205" s="378"/>
      <c r="EF205" s="378"/>
      <c r="EG205" s="378"/>
      <c r="EH205" s="378"/>
      <c r="EI205" s="385"/>
    </row>
    <row r="206" spans="5:139">
      <c r="CQ206" s="298"/>
      <c r="CR206" s="298"/>
      <c r="CS206" s="298"/>
      <c r="CT206" s="298"/>
      <c r="CU206" s="298"/>
      <c r="CV206" s="298"/>
      <c r="CW206" s="298"/>
      <c r="CX206" s="298"/>
      <c r="CY206" s="298"/>
      <c r="CZ206" s="298"/>
      <c r="DA206" s="298"/>
      <c r="DB206" s="298"/>
      <c r="DC206" s="298"/>
    </row>
    <row r="207" spans="5:139">
      <c r="CQ207" s="298"/>
      <c r="CR207" s="298"/>
      <c r="CS207" s="298"/>
      <c r="CT207" s="298"/>
      <c r="CU207" s="298"/>
      <c r="CV207" s="298"/>
      <c r="CW207" s="298"/>
      <c r="CX207" s="298"/>
      <c r="CY207" s="298"/>
      <c r="CZ207" s="298"/>
      <c r="DA207" s="298"/>
      <c r="DB207" s="298"/>
      <c r="DC207" s="298"/>
    </row>
    <row r="208" spans="5:139">
      <c r="CJ208" s="630" t="s">
        <v>1018</v>
      </c>
      <c r="CK208" s="630"/>
      <c r="CL208" s="630"/>
      <c r="CM208" s="630"/>
      <c r="CN208" s="630"/>
      <c r="CO208" s="630"/>
      <c r="CQ208" s="410"/>
      <c r="CR208" s="378"/>
      <c r="CS208" s="390"/>
      <c r="CT208" s="390"/>
      <c r="CU208" s="378"/>
      <c r="CV208" s="390"/>
      <c r="CW208" s="390"/>
      <c r="CX208" s="390"/>
      <c r="CY208" s="390"/>
      <c r="CZ208" s="390"/>
      <c r="DA208" s="390"/>
      <c r="DB208" s="390"/>
      <c r="DC208" s="390"/>
    </row>
    <row r="209" spans="88:107">
      <c r="CJ209" s="630" t="s">
        <v>1019</v>
      </c>
      <c r="CK209" s="630"/>
      <c r="CL209" s="630"/>
      <c r="CM209" s="630"/>
      <c r="CN209" s="630"/>
      <c r="CO209" s="630"/>
      <c r="CQ209" s="410"/>
      <c r="CR209" s="378"/>
      <c r="CS209" s="390"/>
      <c r="CT209" s="390"/>
      <c r="CU209" s="378"/>
      <c r="CV209" s="390"/>
      <c r="CW209" s="390"/>
      <c r="CX209" s="390"/>
      <c r="CY209" s="390"/>
      <c r="CZ209" s="390"/>
      <c r="DA209" s="390"/>
      <c r="DB209" s="390"/>
      <c r="DC209" s="390"/>
    </row>
    <row r="210" spans="88:107">
      <c r="CJ210" s="630" t="s">
        <v>1020</v>
      </c>
      <c r="CK210" s="630"/>
      <c r="CL210" s="630"/>
      <c r="CM210" s="630"/>
      <c r="CN210" s="630"/>
      <c r="CO210" s="630"/>
      <c r="CQ210" s="410"/>
      <c r="CR210" s="378"/>
      <c r="CS210" s="390"/>
      <c r="CT210" s="390"/>
      <c r="CU210" s="378"/>
      <c r="CV210" s="390"/>
      <c r="CW210" s="390"/>
      <c r="CX210" s="390"/>
      <c r="CY210" s="390"/>
      <c r="CZ210" s="390"/>
      <c r="DA210" s="390"/>
      <c r="DB210" s="390"/>
      <c r="DC210" s="390"/>
    </row>
    <row r="211" spans="88:107">
      <c r="CJ211" s="630" t="s">
        <v>1021</v>
      </c>
      <c r="CK211" s="630"/>
      <c r="CL211" s="630"/>
      <c r="CM211" s="630"/>
      <c r="CN211" s="630"/>
      <c r="CO211" s="630"/>
      <c r="CQ211" s="410"/>
      <c r="CR211" s="378"/>
      <c r="CS211" s="390"/>
      <c r="CT211" s="390"/>
      <c r="CU211" s="378"/>
      <c r="CV211" s="390"/>
      <c r="CW211" s="390"/>
      <c r="CX211" s="390"/>
      <c r="CY211" s="390"/>
      <c r="CZ211" s="390"/>
      <c r="DA211" s="390"/>
      <c r="DB211" s="390"/>
      <c r="DC211" s="390"/>
    </row>
    <row r="212" spans="88:107">
      <c r="CJ212" s="298"/>
      <c r="CK212" s="298"/>
      <c r="CL212" s="298"/>
      <c r="CM212" s="298"/>
      <c r="CN212" s="298"/>
      <c r="CO212" s="298"/>
      <c r="CQ212" s="298"/>
      <c r="CR212" s="298"/>
      <c r="CS212" s="298"/>
      <c r="CT212" s="298"/>
      <c r="CU212" s="298"/>
      <c r="CV212" s="298"/>
      <c r="CW212" s="298"/>
      <c r="CX212" s="298"/>
      <c r="CY212" s="298"/>
      <c r="CZ212" s="298"/>
      <c r="DA212" s="298"/>
      <c r="DB212" s="298"/>
      <c r="DC212" s="298"/>
    </row>
    <row r="213" spans="88:107">
      <c r="CJ213" s="630" t="s">
        <v>1022</v>
      </c>
      <c r="CK213" s="630"/>
      <c r="CL213" s="630"/>
      <c r="CM213" s="630"/>
      <c r="CN213" s="630"/>
      <c r="CO213" s="630"/>
      <c r="CQ213" s="410" t="s">
        <v>97</v>
      </c>
      <c r="CR213" s="378"/>
      <c r="CS213" s="376"/>
      <c r="CT213" s="376"/>
      <c r="CU213" s="378"/>
      <c r="CV213" s="384">
        <f>IF(CQ213="да",CW213*CI213/1000,0)</f>
        <v>0</v>
      </c>
      <c r="CW213" s="384">
        <f>CX213-IF(CZ213&gt;0,0,CZ213)*DC213</f>
        <v>0</v>
      </c>
      <c r="CX213" s="355"/>
      <c r="CY213" s="355"/>
      <c r="CZ213" s="384">
        <f>DA213-DB213</f>
        <v>0</v>
      </c>
      <c r="DA213" s="355">
        <f>IF(AB213="январь",-99999,IF(AB213="февраль",-99999,IF(AB213="март",-99999,0)))</f>
        <v>0</v>
      </c>
      <c r="DB213" s="355"/>
      <c r="DC213" s="355"/>
    </row>
    <row r="214" spans="88:107">
      <c r="CJ214" s="630" t="s">
        <v>1023</v>
      </c>
      <c r="CK214" s="630"/>
      <c r="CL214" s="630"/>
      <c r="CM214" s="630"/>
      <c r="CN214" s="630"/>
      <c r="CO214" s="630"/>
      <c r="CQ214" s="410" t="s">
        <v>97</v>
      </c>
      <c r="CR214" s="378"/>
      <c r="CS214" s="376"/>
      <c r="CT214" s="376"/>
      <c r="CU214" s="378"/>
      <c r="CV214" s="384">
        <f>IF(CQ214="да",CW214*CI214/1000,0)</f>
        <v>0</v>
      </c>
      <c r="CW214" s="384">
        <f>CX214-IF(CZ214&gt;0,0,CZ214)*DC214</f>
        <v>40980</v>
      </c>
      <c r="CX214" s="355">
        <f>CY214+750</f>
        <v>9585</v>
      </c>
      <c r="CY214" s="355">
        <v>8835</v>
      </c>
      <c r="CZ214" s="384">
        <f>DA214-DB214</f>
        <v>-48300</v>
      </c>
      <c r="DA214" s="355">
        <f>IF(AB214="апрель",29326,IF(AB214="май",31516,IF(AB214="июнь",37317,0)))</f>
        <v>0</v>
      </c>
      <c r="DB214" s="355">
        <v>48300</v>
      </c>
      <c r="DC214" s="355">
        <v>0.65</v>
      </c>
    </row>
    <row r="215" spans="88:107">
      <c r="CJ215" s="630" t="s">
        <v>1024</v>
      </c>
      <c r="CK215" s="630"/>
      <c r="CL215" s="630"/>
      <c r="CM215" s="630"/>
      <c r="CN215" s="630"/>
      <c r="CO215" s="630"/>
      <c r="CQ215" s="410" t="s">
        <v>97</v>
      </c>
      <c r="CR215" s="378"/>
      <c r="CS215" s="376"/>
      <c r="CT215" s="376"/>
      <c r="CU215" s="378"/>
      <c r="CV215" s="384">
        <f>IF(CQ215="да",CW215*CI215/1000,0)</f>
        <v>0</v>
      </c>
      <c r="CW215" s="384">
        <f>CX215-IF(CZ215&gt;0,0,CZ215)*DC215</f>
        <v>40980</v>
      </c>
      <c r="CX215" s="355">
        <f>CY215+750</f>
        <v>9585</v>
      </c>
      <c r="CY215" s="355">
        <v>8835</v>
      </c>
      <c r="CZ215" s="384">
        <f>DA215-DB215</f>
        <v>-48300</v>
      </c>
      <c r="DA215" s="355">
        <f>IF(AB215="июль",40516,IF(AB215="август",41332,IF(AB215="сентябрь",-99999,0)))</f>
        <v>0</v>
      </c>
      <c r="DB215" s="355">
        <v>48300</v>
      </c>
      <c r="DC215" s="355">
        <v>0.65</v>
      </c>
    </row>
    <row r="216" spans="88:107">
      <c r="CJ216" s="630" t="s">
        <v>1025</v>
      </c>
      <c r="CK216" s="630"/>
      <c r="CL216" s="630"/>
      <c r="CM216" s="630"/>
      <c r="CN216" s="630"/>
      <c r="CO216" s="630"/>
      <c r="CQ216" s="410" t="s">
        <v>97</v>
      </c>
      <c r="CR216" s="378"/>
      <c r="CS216" s="376"/>
      <c r="CT216" s="376"/>
      <c r="CU216" s="378"/>
      <c r="CV216" s="384">
        <f>IF(CQ216="да",CW216*CI216/1000,0)</f>
        <v>0</v>
      </c>
      <c r="CW216" s="384">
        <f>CX216-IF(CZ216&gt;0,0,CZ216)*DC216</f>
        <v>40980</v>
      </c>
      <c r="CX216" s="355">
        <f>CY216+750</f>
        <v>9585</v>
      </c>
      <c r="CY216" s="355">
        <v>8835</v>
      </c>
      <c r="CZ216" s="384">
        <f>DA216-DB216</f>
        <v>-48300</v>
      </c>
      <c r="DA216" s="355">
        <f>IF(AB216="октябрь",-99999,IF(AB216="ноябрь",-99999,IF(AB216="декабрь",-99999,0)))</f>
        <v>0</v>
      </c>
      <c r="DB216" s="355">
        <v>48300</v>
      </c>
      <c r="DC216" s="355">
        <v>0.65</v>
      </c>
    </row>
  </sheetData>
  <sheetProtection formatColumns="0" formatRows="0"/>
  <mergeCells count="140">
    <mergeCell ref="F140:F141"/>
    <mergeCell ref="G140:G141"/>
    <mergeCell ref="H140:H141"/>
    <mergeCell ref="I140:I141"/>
    <mergeCell ref="K140:K141"/>
    <mergeCell ref="L140:L141"/>
    <mergeCell ref="A139:B139"/>
    <mergeCell ref="A145:B145"/>
    <mergeCell ref="Q8:Q9"/>
    <mergeCell ref="A3:B3"/>
    <mergeCell ref="K8:K9"/>
    <mergeCell ref="L8:L9"/>
    <mergeCell ref="M8:M9"/>
    <mergeCell ref="O8:O9"/>
    <mergeCell ref="N8:N9"/>
    <mergeCell ref="A7:B7"/>
    <mergeCell ref="F8:F9"/>
    <mergeCell ref="G60:I60"/>
    <mergeCell ref="G61:I61"/>
    <mergeCell ref="G62:I62"/>
    <mergeCell ref="G63:I63"/>
    <mergeCell ref="G64:I64"/>
    <mergeCell ref="A12:B12"/>
    <mergeCell ref="J8:J9"/>
    <mergeCell ref="I39:I40"/>
    <mergeCell ref="G8:G9"/>
    <mergeCell ref="H8:H9"/>
    <mergeCell ref="I8:I9"/>
    <mergeCell ref="G29:J29"/>
    <mergeCell ref="G30:J30"/>
    <mergeCell ref="G31:I32"/>
    <mergeCell ref="I33:I34"/>
    <mergeCell ref="B20:B55"/>
    <mergeCell ref="G20:J20"/>
    <mergeCell ref="G22:I23"/>
    <mergeCell ref="G24:I25"/>
    <mergeCell ref="H53:J53"/>
    <mergeCell ref="H54:I55"/>
    <mergeCell ref="G33:H35"/>
    <mergeCell ref="G26:I27"/>
    <mergeCell ref="G28:J28"/>
    <mergeCell ref="I49:I50"/>
    <mergeCell ref="I35:J35"/>
    <mergeCell ref="G36:G50"/>
    <mergeCell ref="I36:I37"/>
    <mergeCell ref="I38:J38"/>
    <mergeCell ref="H41:H45"/>
    <mergeCell ref="I41:I42"/>
    <mergeCell ref="I43:J43"/>
    <mergeCell ref="G59:I59"/>
    <mergeCell ref="H36:H40"/>
    <mergeCell ref="I48:J48"/>
    <mergeCell ref="G106:J106"/>
    <mergeCell ref="G107:I108"/>
    <mergeCell ref="I124:J124"/>
    <mergeCell ref="I125:I126"/>
    <mergeCell ref="N146:N161"/>
    <mergeCell ref="O146:O161"/>
    <mergeCell ref="M140:M141"/>
    <mergeCell ref="G65:I65"/>
    <mergeCell ref="G66:I66"/>
    <mergeCell ref="I109:I110"/>
    <mergeCell ref="G112:G126"/>
    <mergeCell ref="H122:H126"/>
    <mergeCell ref="G127:G131"/>
    <mergeCell ref="H127:I128"/>
    <mergeCell ref="H129:J129"/>
    <mergeCell ref="H130:I131"/>
    <mergeCell ref="H117:H121"/>
    <mergeCell ref="I122:I123"/>
    <mergeCell ref="I111:J111"/>
    <mergeCell ref="G109:H111"/>
    <mergeCell ref="I117:I118"/>
    <mergeCell ref="I112:I113"/>
    <mergeCell ref="J146:J161"/>
    <mergeCell ref="P146:P161"/>
    <mergeCell ref="T8:T9"/>
    <mergeCell ref="B96:B131"/>
    <mergeCell ref="G96:J96"/>
    <mergeCell ref="G98:I99"/>
    <mergeCell ref="G100:I101"/>
    <mergeCell ref="G102:I103"/>
    <mergeCell ref="G51:G55"/>
    <mergeCell ref="H51:I52"/>
    <mergeCell ref="I114:J114"/>
    <mergeCell ref="I115:I116"/>
    <mergeCell ref="G58:I58"/>
    <mergeCell ref="I119:J119"/>
    <mergeCell ref="I120:I121"/>
    <mergeCell ref="H112:H116"/>
    <mergeCell ref="A19:B19"/>
    <mergeCell ref="I44:I45"/>
    <mergeCell ref="H46:H50"/>
    <mergeCell ref="I46:I47"/>
    <mergeCell ref="Q146:Q161"/>
    <mergeCell ref="R146:R161"/>
    <mergeCell ref="S146:S161"/>
    <mergeCell ref="G104:J104"/>
    <mergeCell ref="G105:J105"/>
    <mergeCell ref="U166:AA166"/>
    <mergeCell ref="U168:AA168"/>
    <mergeCell ref="U170:AA170"/>
    <mergeCell ref="U173:AA173"/>
    <mergeCell ref="AA190:AA205"/>
    <mergeCell ref="Z146:Z161"/>
    <mergeCell ref="AA146:AA161"/>
    <mergeCell ref="U163:AA163"/>
    <mergeCell ref="U164:AA164"/>
    <mergeCell ref="U175:AA175"/>
    <mergeCell ref="U172:AA172"/>
    <mergeCell ref="U165:AA165"/>
    <mergeCell ref="U167:AA167"/>
    <mergeCell ref="U169:AA169"/>
    <mergeCell ref="U146:U161"/>
    <mergeCell ref="V146:V161"/>
    <mergeCell ref="W146:W161"/>
    <mergeCell ref="X146:X161"/>
    <mergeCell ref="Y146:Y161"/>
    <mergeCell ref="U177:AA177"/>
    <mergeCell ref="U174:AA174"/>
    <mergeCell ref="U176:AA176"/>
    <mergeCell ref="U179:AA179"/>
    <mergeCell ref="U182:AA182"/>
    <mergeCell ref="U184:AA184"/>
    <mergeCell ref="U178:AA178"/>
    <mergeCell ref="U181:AA181"/>
    <mergeCell ref="U183:AA183"/>
    <mergeCell ref="CJ214:CO214"/>
    <mergeCell ref="CJ215:CO215"/>
    <mergeCell ref="CJ216:CO216"/>
    <mergeCell ref="CJ208:CO208"/>
    <mergeCell ref="U186:AA186"/>
    <mergeCell ref="U188:AA188"/>
    <mergeCell ref="U185:AA185"/>
    <mergeCell ref="U187:AA187"/>
    <mergeCell ref="CJ209:CO209"/>
    <mergeCell ref="CJ210:CO210"/>
    <mergeCell ref="CJ211:CO211"/>
    <mergeCell ref="CJ213:CO213"/>
    <mergeCell ref="Z190:Z205"/>
  </mergeCells>
  <phoneticPr fontId="0" type="noConversion"/>
  <dataValidations disablePrompts="1" count="6">
    <dataValidation type="list" allowBlank="1" showInputMessage="1" errorTitle="Внимание" error="Пожулуйста, выберите значение из списка!" sqref="BD191:BD193 BD151:BD153 BD146 BD203:BD205 BD195:BD197 BD199:BD201 BD179 BD175 BD177 BD172">
      <formula1>INCOTERMS_2010_TERMS</formula1>
    </dataValidation>
    <dataValidation type="list" allowBlank="1" showInputMessage="1" showErrorMessage="1" sqref="R4">
      <formula1>MR_LIST</formula1>
    </dataValidation>
    <dataValidation type="list" allowBlank="1" showInputMessage="1" showErrorMessage="1" errorTitle="Внимание" error="Пожулуйста, выберите значение из списка!" sqref="AW191:AW193 AW151:AW153 AW146 AW203:AW205 AW195:AW197 AW199:AW201 AW179 AW175 AW177 AW172">
      <formula1>SUPPLIER_DETERMINING_METHOD_LIST</formula1>
    </dataValidation>
    <dataValidation type="list" allowBlank="1" showInputMessage="1" showErrorMessage="1" errorTitle="Внимание" error="Пожулуйста, выберите значение из списка!" sqref="AC151:AC153 AC146 AC203:AC205 AC195:AC197 AC199:AC201 AC191:AC193">
      <formula1>SUPPLY_FACT</formula1>
    </dataValidation>
    <dataValidation type="list" allowBlank="1" showInputMessage="1" showErrorMessage="1" errorTitle="Внимание" error="Пожулуйста, выберите значение из списка!" sqref="Z146:Z161 Z190:Z205">
      <formula1>SUPPLY_FUEL_TYPES</formula1>
    </dataValidation>
    <dataValidation type="list" allowBlank="1" showInputMessage="1" showErrorMessage="1" errorTitle="Внимание" error="Пожулуйста, выберите значение из списка!" sqref="CS213:CT216">
      <formula1>YES_NO</formula1>
    </dataValidation>
  </dataValidations>
  <hyperlinks>
    <hyperlink ref="E4" location="'TECH_HORISONTAL'!A1" tooltip="Удалить" display="О"/>
    <hyperlink ref="AA13" location="'TECH_HORISONTAL'!A1" tooltip="Удалить" display="О"/>
    <hyperlink ref="AC9" location="'TECH_HORISONTAL'!A1" tooltip="Добавить объект" display="Добавить объект"/>
    <hyperlink ref="Z141" location="'TECH_HORISONTAL'!A1" tooltip="Добавить поставку" display="Добавить поставку"/>
  </hyperlink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ECH_VERTICAL">
    <tabColor indexed="47"/>
  </sheetPr>
  <dimension ref="A1:AB1"/>
  <sheetViews>
    <sheetView zoomScale="85" zoomScaleNormal="85" workbookViewId="0"/>
  </sheetViews>
  <sheetFormatPr defaultRowHeight="11.25" customHeight="1"/>
  <cols>
    <col min="12" max="15" width="9.140625" style="2"/>
    <col min="29" max="16384" width="9.140625" style="2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REESTR_ORG">
    <tabColor indexed="47"/>
  </sheetPr>
  <dimension ref="A1:EG108"/>
  <sheetViews>
    <sheetView showGridLines="0" zoomScaleNormal="100" workbookViewId="0"/>
  </sheetViews>
  <sheetFormatPr defaultRowHeight="11.25"/>
  <cols>
    <col min="1" max="16384" width="9.140625" style="16"/>
  </cols>
  <sheetData>
    <row r="1" spans="1:137">
      <c r="A1" s="16" t="s">
        <v>1171</v>
      </c>
      <c r="B1" s="16" t="s">
        <v>2561</v>
      </c>
      <c r="C1" s="16" t="s">
        <v>2429</v>
      </c>
      <c r="D1" s="16" t="s">
        <v>2562</v>
      </c>
      <c r="E1" s="16" t="s">
        <v>2430</v>
      </c>
      <c r="F1" s="16" t="s">
        <v>72</v>
      </c>
      <c r="G1" s="16" t="s">
        <v>168</v>
      </c>
      <c r="H1" s="16" t="s">
        <v>548</v>
      </c>
      <c r="I1" s="16" t="s">
        <v>90</v>
      </c>
      <c r="J1" s="16" t="s">
        <v>91</v>
      </c>
      <c r="K1" s="16" t="s">
        <v>2563</v>
      </c>
      <c r="L1" s="16" t="s">
        <v>2564</v>
      </c>
      <c r="M1" s="16" t="s">
        <v>2565</v>
      </c>
      <c r="N1" s="16" t="s">
        <v>413</v>
      </c>
      <c r="O1" s="16" t="s">
        <v>414</v>
      </c>
      <c r="P1" s="16" t="s">
        <v>415</v>
      </c>
      <c r="Q1" s="16" t="s">
        <v>416</v>
      </c>
      <c r="U1" s="16" t="s">
        <v>1171</v>
      </c>
      <c r="V1" s="16" t="s">
        <v>2561</v>
      </c>
      <c r="W1" s="16" t="s">
        <v>2429</v>
      </c>
      <c r="X1" s="16" t="s">
        <v>2562</v>
      </c>
      <c r="Y1" s="16" t="s">
        <v>2430</v>
      </c>
      <c r="Z1" s="16" t="s">
        <v>72</v>
      </c>
      <c r="AA1" s="16" t="s">
        <v>168</v>
      </c>
      <c r="AB1" s="16" t="s">
        <v>548</v>
      </c>
      <c r="AC1" s="16" t="s">
        <v>90</v>
      </c>
      <c r="AD1" s="16" t="s">
        <v>91</v>
      </c>
      <c r="AE1" s="16" t="s">
        <v>2563</v>
      </c>
      <c r="AF1" s="16" t="s">
        <v>2564</v>
      </c>
      <c r="AG1" s="16" t="s">
        <v>2565</v>
      </c>
      <c r="AH1" s="16" t="s">
        <v>413</v>
      </c>
      <c r="AI1" s="16" t="s">
        <v>414</v>
      </c>
      <c r="AJ1" s="16" t="s">
        <v>415</v>
      </c>
      <c r="AK1" s="16" t="s">
        <v>416</v>
      </c>
      <c r="AO1" s="16" t="s">
        <v>1171</v>
      </c>
      <c r="AP1" s="16" t="s">
        <v>2561</v>
      </c>
      <c r="AQ1" s="16" t="s">
        <v>2429</v>
      </c>
      <c r="AR1" s="16" t="s">
        <v>2562</v>
      </c>
      <c r="AS1" s="16" t="s">
        <v>2430</v>
      </c>
      <c r="AT1" s="16" t="s">
        <v>72</v>
      </c>
      <c r="AU1" s="16" t="s">
        <v>168</v>
      </c>
      <c r="AV1" s="16" t="s">
        <v>548</v>
      </c>
      <c r="AW1" s="16" t="s">
        <v>90</v>
      </c>
      <c r="AX1" s="16" t="s">
        <v>91</v>
      </c>
      <c r="AY1" s="16" t="s">
        <v>2563</v>
      </c>
      <c r="AZ1" s="16" t="s">
        <v>2564</v>
      </c>
      <c r="BA1" s="16" t="s">
        <v>2565</v>
      </c>
      <c r="BB1" s="16" t="s">
        <v>413</v>
      </c>
      <c r="BC1" s="16" t="s">
        <v>414</v>
      </c>
      <c r="BD1" s="16" t="s">
        <v>415</v>
      </c>
      <c r="BE1" s="16" t="s">
        <v>416</v>
      </c>
      <c r="BI1" s="16" t="s">
        <v>1171</v>
      </c>
      <c r="BJ1" s="16" t="s">
        <v>2561</v>
      </c>
      <c r="BK1" s="16" t="s">
        <v>2429</v>
      </c>
      <c r="BL1" s="16" t="s">
        <v>2562</v>
      </c>
      <c r="BM1" s="16" t="s">
        <v>2430</v>
      </c>
      <c r="BN1" s="16" t="s">
        <v>72</v>
      </c>
      <c r="BO1" s="16" t="s">
        <v>168</v>
      </c>
      <c r="BP1" s="16" t="s">
        <v>548</v>
      </c>
      <c r="BQ1" s="16" t="s">
        <v>90</v>
      </c>
      <c r="BR1" s="16" t="s">
        <v>91</v>
      </c>
      <c r="BS1" s="16" t="s">
        <v>2563</v>
      </c>
      <c r="BT1" s="16" t="s">
        <v>2564</v>
      </c>
      <c r="BU1" s="16" t="s">
        <v>2565</v>
      </c>
      <c r="BV1" s="16" t="s">
        <v>413</v>
      </c>
      <c r="BW1" s="16" t="s">
        <v>414</v>
      </c>
      <c r="BX1" s="16" t="s">
        <v>415</v>
      </c>
      <c r="BY1" s="16" t="s">
        <v>416</v>
      </c>
      <c r="CC1" s="16" t="s">
        <v>1171</v>
      </c>
      <c r="CD1" s="16" t="s">
        <v>2561</v>
      </c>
      <c r="CE1" s="16" t="s">
        <v>2429</v>
      </c>
      <c r="CF1" s="16" t="s">
        <v>2562</v>
      </c>
      <c r="CG1" s="16" t="s">
        <v>2430</v>
      </c>
      <c r="CH1" s="16" t="s">
        <v>72</v>
      </c>
      <c r="CI1" s="16" t="s">
        <v>168</v>
      </c>
      <c r="CJ1" s="16" t="s">
        <v>548</v>
      </c>
      <c r="CK1" s="16" t="s">
        <v>90</v>
      </c>
      <c r="CL1" s="16" t="s">
        <v>91</v>
      </c>
      <c r="CM1" s="16" t="s">
        <v>2563</v>
      </c>
      <c r="CN1" s="16" t="s">
        <v>2564</v>
      </c>
      <c r="CO1" s="16" t="s">
        <v>2565</v>
      </c>
      <c r="CP1" s="16" t="s">
        <v>413</v>
      </c>
      <c r="CQ1" s="16" t="s">
        <v>414</v>
      </c>
      <c r="CR1" s="16" t="s">
        <v>415</v>
      </c>
      <c r="CS1" s="16" t="s">
        <v>416</v>
      </c>
      <c r="CW1" s="16" t="s">
        <v>1171</v>
      </c>
      <c r="CX1" s="16" t="s">
        <v>2561</v>
      </c>
      <c r="CY1" s="16" t="s">
        <v>2429</v>
      </c>
      <c r="CZ1" s="16" t="s">
        <v>2562</v>
      </c>
      <c r="DA1" s="16" t="s">
        <v>2430</v>
      </c>
      <c r="DB1" s="16" t="s">
        <v>72</v>
      </c>
      <c r="DC1" s="16" t="s">
        <v>168</v>
      </c>
      <c r="DD1" s="16" t="s">
        <v>548</v>
      </c>
      <c r="DE1" s="16" t="s">
        <v>90</v>
      </c>
      <c r="DF1" s="16" t="s">
        <v>91</v>
      </c>
      <c r="DG1" s="16" t="s">
        <v>2563</v>
      </c>
      <c r="DH1" s="16" t="s">
        <v>2564</v>
      </c>
      <c r="DI1" s="16" t="s">
        <v>2565</v>
      </c>
      <c r="DJ1" s="16" t="s">
        <v>413</v>
      </c>
      <c r="DK1" s="16" t="s">
        <v>414</v>
      </c>
      <c r="DL1" s="16" t="s">
        <v>415</v>
      </c>
      <c r="DM1" s="16" t="s">
        <v>416</v>
      </c>
      <c r="DQ1" s="16" t="s">
        <v>1171</v>
      </c>
      <c r="DR1" s="16" t="s">
        <v>2561</v>
      </c>
      <c r="DS1" s="16" t="s">
        <v>2429</v>
      </c>
      <c r="DT1" s="16" t="s">
        <v>2562</v>
      </c>
      <c r="DU1" s="16" t="s">
        <v>2430</v>
      </c>
      <c r="DV1" s="16" t="s">
        <v>72</v>
      </c>
      <c r="DW1" s="16" t="s">
        <v>168</v>
      </c>
      <c r="DX1" s="16" t="s">
        <v>548</v>
      </c>
      <c r="DY1" s="16" t="s">
        <v>90</v>
      </c>
      <c r="DZ1" s="16" t="s">
        <v>91</v>
      </c>
      <c r="EA1" s="16" t="s">
        <v>2563</v>
      </c>
      <c r="EB1" s="16" t="s">
        <v>2564</v>
      </c>
      <c r="EC1" s="16" t="s">
        <v>2565</v>
      </c>
      <c r="ED1" s="16" t="s">
        <v>413</v>
      </c>
      <c r="EE1" s="16" t="s">
        <v>414</v>
      </c>
      <c r="EF1" s="16" t="s">
        <v>415</v>
      </c>
      <c r="EG1" s="16" t="s">
        <v>416</v>
      </c>
    </row>
    <row r="2" spans="1:137">
      <c r="BI2" s="16">
        <v>1</v>
      </c>
      <c r="BJ2" s="16" t="s">
        <v>143</v>
      </c>
      <c r="BK2" s="16" t="s">
        <v>1775</v>
      </c>
      <c r="BL2" s="16" t="s">
        <v>1776</v>
      </c>
      <c r="BM2" s="16" t="s">
        <v>1785</v>
      </c>
      <c r="BN2" s="16" t="s">
        <v>1786</v>
      </c>
      <c r="BO2" s="16" t="s">
        <v>2434</v>
      </c>
      <c r="BP2" s="16" t="s">
        <v>1250</v>
      </c>
      <c r="BQ2" s="16" t="s">
        <v>1251</v>
      </c>
      <c r="BR2" s="16" t="s">
        <v>1252</v>
      </c>
      <c r="BS2" s="16" t="s">
        <v>2435</v>
      </c>
      <c r="BT2" s="16" t="s">
        <v>2436</v>
      </c>
      <c r="BU2" s="16" t="s">
        <v>2437</v>
      </c>
      <c r="BX2" s="16" t="s">
        <v>2438</v>
      </c>
    </row>
    <row r="3" spans="1:137">
      <c r="BI3" s="16">
        <v>2</v>
      </c>
      <c r="BJ3" s="16" t="s">
        <v>143</v>
      </c>
      <c r="BK3" s="16" t="s">
        <v>1811</v>
      </c>
      <c r="BL3" s="16" t="s">
        <v>1812</v>
      </c>
      <c r="BM3" s="16" t="s">
        <v>1813</v>
      </c>
      <c r="BN3" s="16" t="s">
        <v>1814</v>
      </c>
      <c r="BO3" s="16" t="s">
        <v>2439</v>
      </c>
      <c r="BP3" s="16" t="s">
        <v>1330</v>
      </c>
      <c r="BQ3" s="16" t="s">
        <v>1331</v>
      </c>
      <c r="BR3" s="16" t="s">
        <v>1332</v>
      </c>
      <c r="BS3" s="16" t="s">
        <v>2435</v>
      </c>
      <c r="BT3" s="16" t="s">
        <v>2436</v>
      </c>
      <c r="BU3" s="16" t="s">
        <v>2437</v>
      </c>
      <c r="BX3" s="16" t="s">
        <v>2440</v>
      </c>
    </row>
    <row r="4" spans="1:137">
      <c r="BI4" s="16">
        <v>3</v>
      </c>
      <c r="BJ4" s="16" t="s">
        <v>143</v>
      </c>
      <c r="BK4" s="16" t="s">
        <v>1876</v>
      </c>
      <c r="BL4" s="16" t="s">
        <v>1877</v>
      </c>
      <c r="BM4" s="16" t="s">
        <v>1892</v>
      </c>
      <c r="BN4" s="16" t="s">
        <v>1893</v>
      </c>
      <c r="BO4" s="16" t="s">
        <v>2441</v>
      </c>
      <c r="BP4" s="16" t="s">
        <v>1220</v>
      </c>
      <c r="BQ4" s="16" t="s">
        <v>1221</v>
      </c>
      <c r="BR4" s="16" t="s">
        <v>1222</v>
      </c>
      <c r="BS4" s="16" t="s">
        <v>2435</v>
      </c>
      <c r="BT4" s="16" t="s">
        <v>2436</v>
      </c>
      <c r="BU4" s="16" t="s">
        <v>2437</v>
      </c>
      <c r="BX4" s="16" t="s">
        <v>2442</v>
      </c>
    </row>
    <row r="5" spans="1:137">
      <c r="BI5" s="16">
        <v>4</v>
      </c>
      <c r="BJ5" s="16" t="s">
        <v>143</v>
      </c>
      <c r="BK5" s="16" t="s">
        <v>1876</v>
      </c>
      <c r="BL5" s="16" t="s">
        <v>1877</v>
      </c>
      <c r="BM5" s="16" t="s">
        <v>1892</v>
      </c>
      <c r="BN5" s="16" t="s">
        <v>1893</v>
      </c>
      <c r="BO5" s="16" t="s">
        <v>2443</v>
      </c>
      <c r="BP5" s="16" t="s">
        <v>1302</v>
      </c>
      <c r="BQ5" s="16" t="s">
        <v>1303</v>
      </c>
      <c r="BR5" s="16" t="s">
        <v>1228</v>
      </c>
      <c r="BS5" s="16" t="s">
        <v>2435</v>
      </c>
      <c r="BT5" s="16" t="s">
        <v>2436</v>
      </c>
      <c r="BU5" s="16" t="s">
        <v>2437</v>
      </c>
      <c r="BX5" s="16" t="s">
        <v>2442</v>
      </c>
    </row>
    <row r="6" spans="1:137">
      <c r="BI6" s="16">
        <v>5</v>
      </c>
      <c r="BJ6" s="16" t="s">
        <v>143</v>
      </c>
      <c r="BK6" s="16" t="s">
        <v>1876</v>
      </c>
      <c r="BL6" s="16" t="s">
        <v>1877</v>
      </c>
      <c r="BM6" s="16" t="s">
        <v>1892</v>
      </c>
      <c r="BN6" s="16" t="s">
        <v>1893</v>
      </c>
      <c r="BO6" s="16" t="s">
        <v>2444</v>
      </c>
      <c r="BP6" s="16" t="s">
        <v>1316</v>
      </c>
      <c r="BQ6" s="16" t="s">
        <v>1317</v>
      </c>
      <c r="BR6" s="16" t="s">
        <v>1228</v>
      </c>
      <c r="BS6" s="16" t="s">
        <v>2435</v>
      </c>
      <c r="BT6" s="16" t="s">
        <v>2436</v>
      </c>
      <c r="BU6" s="16" t="s">
        <v>2437</v>
      </c>
      <c r="BX6" s="16" t="s">
        <v>2442</v>
      </c>
    </row>
    <row r="7" spans="1:137">
      <c r="BI7" s="16">
        <v>6</v>
      </c>
      <c r="BJ7" s="16" t="s">
        <v>143</v>
      </c>
      <c r="BK7" s="16" t="s">
        <v>1876</v>
      </c>
      <c r="BL7" s="16" t="s">
        <v>1877</v>
      </c>
      <c r="BM7" s="16" t="s">
        <v>1899</v>
      </c>
      <c r="BN7" s="16" t="s">
        <v>1900</v>
      </c>
      <c r="BO7" s="16" t="s">
        <v>2445</v>
      </c>
      <c r="BP7" s="16" t="s">
        <v>1226</v>
      </c>
      <c r="BQ7" s="16" t="s">
        <v>1227</v>
      </c>
      <c r="BR7" s="16" t="s">
        <v>1228</v>
      </c>
      <c r="BS7" s="16" t="s">
        <v>2435</v>
      </c>
      <c r="BT7" s="16" t="s">
        <v>2436</v>
      </c>
      <c r="BU7" s="16" t="s">
        <v>2437</v>
      </c>
      <c r="BX7" s="16" t="s">
        <v>2446</v>
      </c>
    </row>
    <row r="8" spans="1:137">
      <c r="BI8" s="16">
        <v>7</v>
      </c>
      <c r="BJ8" s="16" t="s">
        <v>143</v>
      </c>
      <c r="BK8" s="16" t="s">
        <v>1876</v>
      </c>
      <c r="BL8" s="16" t="s">
        <v>1877</v>
      </c>
      <c r="BM8" s="16" t="s">
        <v>1899</v>
      </c>
      <c r="BN8" s="16" t="s">
        <v>1900</v>
      </c>
      <c r="BO8" s="16" t="s">
        <v>2443</v>
      </c>
      <c r="BP8" s="16" t="s">
        <v>1302</v>
      </c>
      <c r="BQ8" s="16" t="s">
        <v>1303</v>
      </c>
      <c r="BR8" s="16" t="s">
        <v>1228</v>
      </c>
      <c r="BS8" s="16" t="s">
        <v>2435</v>
      </c>
      <c r="BT8" s="16" t="s">
        <v>2436</v>
      </c>
      <c r="BU8" s="16" t="s">
        <v>2437</v>
      </c>
      <c r="BX8" s="16" t="s">
        <v>2442</v>
      </c>
    </row>
    <row r="9" spans="1:137">
      <c r="BI9" s="16">
        <v>8</v>
      </c>
      <c r="BJ9" s="16" t="s">
        <v>143</v>
      </c>
      <c r="BK9" s="16" t="s">
        <v>1876</v>
      </c>
      <c r="BL9" s="16" t="s">
        <v>1877</v>
      </c>
      <c r="BM9" s="16" t="s">
        <v>1901</v>
      </c>
      <c r="BN9" s="16" t="s">
        <v>1902</v>
      </c>
      <c r="BO9" s="16" t="s">
        <v>2443</v>
      </c>
      <c r="BP9" s="16" t="s">
        <v>1302</v>
      </c>
      <c r="BQ9" s="16" t="s">
        <v>1303</v>
      </c>
      <c r="BR9" s="16" t="s">
        <v>1228</v>
      </c>
      <c r="BS9" s="16" t="s">
        <v>2435</v>
      </c>
      <c r="BT9" s="16" t="s">
        <v>2436</v>
      </c>
      <c r="BU9" s="16" t="s">
        <v>2437</v>
      </c>
      <c r="BX9" s="16" t="s">
        <v>2442</v>
      </c>
    </row>
    <row r="10" spans="1:137">
      <c r="BI10" s="16">
        <v>9</v>
      </c>
      <c r="BJ10" s="16" t="s">
        <v>143</v>
      </c>
      <c r="BK10" s="16" t="s">
        <v>1876</v>
      </c>
      <c r="BL10" s="16" t="s">
        <v>1877</v>
      </c>
      <c r="BM10" s="16" t="s">
        <v>1907</v>
      </c>
      <c r="BN10" s="16" t="s">
        <v>1908</v>
      </c>
      <c r="BO10" s="16" t="s">
        <v>2443</v>
      </c>
      <c r="BP10" s="16" t="s">
        <v>1302</v>
      </c>
      <c r="BQ10" s="16" t="s">
        <v>1303</v>
      </c>
      <c r="BR10" s="16" t="s">
        <v>1228</v>
      </c>
      <c r="BS10" s="16" t="s">
        <v>2435</v>
      </c>
      <c r="BT10" s="16" t="s">
        <v>2436</v>
      </c>
      <c r="BU10" s="16" t="s">
        <v>2437</v>
      </c>
      <c r="BX10" s="16" t="s">
        <v>2438</v>
      </c>
    </row>
    <row r="11" spans="1:137">
      <c r="BI11" s="16">
        <v>10</v>
      </c>
      <c r="BJ11" s="16" t="s">
        <v>143</v>
      </c>
      <c r="BK11" s="16" t="s">
        <v>1876</v>
      </c>
      <c r="BL11" s="16" t="s">
        <v>1877</v>
      </c>
      <c r="BM11" s="16" t="s">
        <v>1915</v>
      </c>
      <c r="BN11" s="16" t="s">
        <v>1916</v>
      </c>
      <c r="BO11" s="16" t="s">
        <v>2443</v>
      </c>
      <c r="BP11" s="16" t="s">
        <v>1302</v>
      </c>
      <c r="BQ11" s="16" t="s">
        <v>1303</v>
      </c>
      <c r="BR11" s="16" t="s">
        <v>1228</v>
      </c>
      <c r="BS11" s="16" t="s">
        <v>2435</v>
      </c>
      <c r="BT11" s="16" t="s">
        <v>2436</v>
      </c>
      <c r="BU11" s="16" t="s">
        <v>2437</v>
      </c>
      <c r="BX11" s="16" t="s">
        <v>2442</v>
      </c>
    </row>
    <row r="12" spans="1:137">
      <c r="BI12" s="16">
        <v>11</v>
      </c>
      <c r="BJ12" s="16" t="s">
        <v>143</v>
      </c>
      <c r="BK12" s="16" t="s">
        <v>1917</v>
      </c>
      <c r="BL12" s="16" t="s">
        <v>1918</v>
      </c>
      <c r="BM12" s="16" t="s">
        <v>1917</v>
      </c>
      <c r="BN12" s="16" t="s">
        <v>1918</v>
      </c>
      <c r="BO12" s="16" t="s">
        <v>2447</v>
      </c>
      <c r="BP12" s="16" t="s">
        <v>1229</v>
      </c>
      <c r="BQ12" s="16" t="s">
        <v>1230</v>
      </c>
      <c r="BR12" s="16" t="s">
        <v>1217</v>
      </c>
      <c r="BS12" s="16" t="s">
        <v>2435</v>
      </c>
      <c r="BT12" s="16" t="s">
        <v>2436</v>
      </c>
      <c r="BU12" s="16" t="s">
        <v>2437</v>
      </c>
      <c r="BX12" s="16" t="s">
        <v>2448</v>
      </c>
    </row>
    <row r="13" spans="1:137">
      <c r="BI13" s="16">
        <v>12</v>
      </c>
      <c r="BJ13" s="16" t="s">
        <v>143</v>
      </c>
      <c r="BK13" s="16" t="s">
        <v>1917</v>
      </c>
      <c r="BL13" s="16" t="s">
        <v>1918</v>
      </c>
      <c r="BM13" s="16" t="s">
        <v>1917</v>
      </c>
      <c r="BN13" s="16" t="s">
        <v>1918</v>
      </c>
      <c r="BO13" s="16" t="s">
        <v>2449</v>
      </c>
      <c r="BP13" s="16" t="s">
        <v>1242</v>
      </c>
      <c r="BQ13" s="16" t="s">
        <v>1243</v>
      </c>
      <c r="BR13" s="16" t="s">
        <v>1244</v>
      </c>
      <c r="BS13" s="16" t="s">
        <v>2435</v>
      </c>
      <c r="BT13" s="16" t="s">
        <v>2436</v>
      </c>
      <c r="BU13" s="16" t="s">
        <v>2437</v>
      </c>
      <c r="BX13" s="16" t="s">
        <v>2450</v>
      </c>
    </row>
    <row r="14" spans="1:137">
      <c r="BI14" s="16">
        <v>13</v>
      </c>
      <c r="BJ14" s="16" t="s">
        <v>143</v>
      </c>
      <c r="BK14" s="16" t="s">
        <v>1917</v>
      </c>
      <c r="BL14" s="16" t="s">
        <v>1918</v>
      </c>
      <c r="BM14" s="16" t="s">
        <v>1917</v>
      </c>
      <c r="BN14" s="16" t="s">
        <v>1918</v>
      </c>
      <c r="BO14" s="16" t="s">
        <v>2434</v>
      </c>
      <c r="BP14" s="16" t="s">
        <v>1250</v>
      </c>
      <c r="BQ14" s="16" t="s">
        <v>1251</v>
      </c>
      <c r="BR14" s="16" t="s">
        <v>1252</v>
      </c>
      <c r="BS14" s="16" t="s">
        <v>2435</v>
      </c>
      <c r="BT14" s="16" t="s">
        <v>2436</v>
      </c>
      <c r="BU14" s="16" t="s">
        <v>2437</v>
      </c>
      <c r="BX14" s="16" t="s">
        <v>2438</v>
      </c>
    </row>
    <row r="15" spans="1:137">
      <c r="BI15" s="16">
        <v>14</v>
      </c>
      <c r="BJ15" s="16" t="s">
        <v>143</v>
      </c>
      <c r="BK15" s="16" t="s">
        <v>1920</v>
      </c>
      <c r="BL15" s="16" t="s">
        <v>1921</v>
      </c>
      <c r="BM15" s="16" t="s">
        <v>1920</v>
      </c>
      <c r="BN15" s="16" t="s">
        <v>1921</v>
      </c>
      <c r="BO15" s="16" t="s">
        <v>2451</v>
      </c>
      <c r="BP15" s="16" t="s">
        <v>1231</v>
      </c>
      <c r="BQ15" s="16" t="s">
        <v>1232</v>
      </c>
      <c r="BR15" s="16" t="s">
        <v>1233</v>
      </c>
      <c r="BS15" s="16" t="s">
        <v>2435</v>
      </c>
      <c r="BT15" s="16" t="s">
        <v>2436</v>
      </c>
      <c r="BU15" s="16" t="s">
        <v>2437</v>
      </c>
      <c r="BX15" s="16" t="s">
        <v>2452</v>
      </c>
    </row>
    <row r="16" spans="1:137">
      <c r="BI16" s="16">
        <v>15</v>
      </c>
      <c r="BJ16" s="16" t="s">
        <v>143</v>
      </c>
      <c r="BK16" s="16" t="s">
        <v>1920</v>
      </c>
      <c r="BL16" s="16" t="s">
        <v>1921</v>
      </c>
      <c r="BM16" s="16" t="s">
        <v>1920</v>
      </c>
      <c r="BN16" s="16" t="s">
        <v>1921</v>
      </c>
      <c r="BO16" s="16" t="s">
        <v>2453</v>
      </c>
      <c r="BP16" s="16" t="s">
        <v>1236</v>
      </c>
      <c r="BQ16" s="16" t="s">
        <v>1237</v>
      </c>
      <c r="BR16" s="16" t="s">
        <v>1238</v>
      </c>
      <c r="BS16" s="16" t="s">
        <v>2435</v>
      </c>
      <c r="BT16" s="16" t="s">
        <v>2436</v>
      </c>
      <c r="BU16" s="16" t="s">
        <v>2437</v>
      </c>
      <c r="BX16" s="16" t="s">
        <v>2450</v>
      </c>
    </row>
    <row r="17" spans="61:76">
      <c r="BI17" s="16">
        <v>16</v>
      </c>
      <c r="BJ17" s="16" t="s">
        <v>143</v>
      </c>
      <c r="BK17" s="16" t="s">
        <v>1920</v>
      </c>
      <c r="BL17" s="16" t="s">
        <v>1921</v>
      </c>
      <c r="BM17" s="16" t="s">
        <v>1920</v>
      </c>
      <c r="BN17" s="16" t="s">
        <v>1921</v>
      </c>
      <c r="BO17" s="16" t="s">
        <v>2454</v>
      </c>
      <c r="BP17" s="16" t="s">
        <v>1294</v>
      </c>
      <c r="BQ17" s="16" t="s">
        <v>1295</v>
      </c>
      <c r="BR17" s="16" t="s">
        <v>1238</v>
      </c>
      <c r="BS17" s="16" t="s">
        <v>2435</v>
      </c>
      <c r="BT17" s="16" t="s">
        <v>2436</v>
      </c>
      <c r="BU17" s="16" t="s">
        <v>2437</v>
      </c>
      <c r="BX17" s="16" t="s">
        <v>2455</v>
      </c>
    </row>
    <row r="18" spans="61:76">
      <c r="BI18" s="16">
        <v>17</v>
      </c>
      <c r="BJ18" s="16" t="s">
        <v>143</v>
      </c>
      <c r="BK18" s="16" t="s">
        <v>1922</v>
      </c>
      <c r="BL18" s="16" t="s">
        <v>1923</v>
      </c>
      <c r="BM18" s="16" t="s">
        <v>1922</v>
      </c>
      <c r="BN18" s="16" t="s">
        <v>1923</v>
      </c>
      <c r="BO18" s="16" t="s">
        <v>2456</v>
      </c>
      <c r="BP18" s="16" t="s">
        <v>1313</v>
      </c>
      <c r="BQ18" s="16" t="s">
        <v>1314</v>
      </c>
      <c r="BR18" s="16" t="s">
        <v>1315</v>
      </c>
      <c r="BS18" s="16" t="s">
        <v>2435</v>
      </c>
      <c r="BT18" s="16" t="s">
        <v>2436</v>
      </c>
      <c r="BU18" s="16" t="s">
        <v>2437</v>
      </c>
      <c r="BX18" s="16" t="s">
        <v>2457</v>
      </c>
    </row>
    <row r="19" spans="61:76">
      <c r="BI19" s="16">
        <v>18</v>
      </c>
      <c r="BJ19" s="16" t="s">
        <v>143</v>
      </c>
      <c r="BK19" s="16" t="s">
        <v>1922</v>
      </c>
      <c r="BL19" s="16" t="s">
        <v>1923</v>
      </c>
      <c r="BM19" s="16" t="s">
        <v>1922</v>
      </c>
      <c r="BN19" s="16" t="s">
        <v>1923</v>
      </c>
      <c r="BO19" s="16" t="s">
        <v>2458</v>
      </c>
      <c r="BP19" s="16" t="s">
        <v>1322</v>
      </c>
      <c r="BQ19" s="16" t="s">
        <v>1323</v>
      </c>
      <c r="BR19" s="16" t="s">
        <v>1217</v>
      </c>
      <c r="BS19" s="16" t="s">
        <v>2435</v>
      </c>
      <c r="BT19" s="16" t="s">
        <v>2436</v>
      </c>
      <c r="BU19" s="16" t="s">
        <v>2437</v>
      </c>
      <c r="BX19" s="16" t="s">
        <v>2450</v>
      </c>
    </row>
    <row r="20" spans="61:76">
      <c r="BI20" s="16">
        <v>19</v>
      </c>
      <c r="BJ20" s="16" t="s">
        <v>143</v>
      </c>
      <c r="BK20" s="16" t="s">
        <v>1922</v>
      </c>
      <c r="BL20" s="16" t="s">
        <v>1923</v>
      </c>
      <c r="BM20" s="16" t="s">
        <v>1922</v>
      </c>
      <c r="BN20" s="16" t="s">
        <v>1923</v>
      </c>
      <c r="BO20" s="16" t="s">
        <v>2459</v>
      </c>
      <c r="BP20" s="16" t="s">
        <v>1333</v>
      </c>
      <c r="BQ20" s="16" t="s">
        <v>1334</v>
      </c>
      <c r="BR20" s="16" t="s">
        <v>1335</v>
      </c>
      <c r="BS20" s="16" t="s">
        <v>2460</v>
      </c>
      <c r="BT20" s="16" t="s">
        <v>2461</v>
      </c>
      <c r="BU20" s="16" t="s">
        <v>2462</v>
      </c>
      <c r="BX20" s="16" t="s">
        <v>2463</v>
      </c>
    </row>
    <row r="21" spans="61:76">
      <c r="BI21" s="16">
        <v>20</v>
      </c>
      <c r="BJ21" s="16" t="s">
        <v>143</v>
      </c>
      <c r="BK21" s="16" t="s">
        <v>1922</v>
      </c>
      <c r="BL21" s="16" t="s">
        <v>1923</v>
      </c>
      <c r="BM21" s="16" t="s">
        <v>1922</v>
      </c>
      <c r="BN21" s="16" t="s">
        <v>1923</v>
      </c>
      <c r="BO21" s="16" t="s">
        <v>2459</v>
      </c>
      <c r="BP21" s="16" t="s">
        <v>1333</v>
      </c>
      <c r="BQ21" s="16" t="s">
        <v>1334</v>
      </c>
      <c r="BR21" s="16" t="s">
        <v>1335</v>
      </c>
      <c r="BS21" s="16" t="s">
        <v>2464</v>
      </c>
      <c r="BT21" s="16" t="s">
        <v>2465</v>
      </c>
      <c r="BU21" s="16" t="s">
        <v>2466</v>
      </c>
      <c r="BX21" s="16" t="s">
        <v>2467</v>
      </c>
    </row>
    <row r="22" spans="61:76">
      <c r="BI22" s="16">
        <v>21</v>
      </c>
      <c r="BJ22" s="16" t="s">
        <v>143</v>
      </c>
      <c r="BK22" s="16" t="s">
        <v>1922</v>
      </c>
      <c r="BL22" s="16" t="s">
        <v>1923</v>
      </c>
      <c r="BM22" s="16" t="s">
        <v>1922</v>
      </c>
      <c r="BN22" s="16" t="s">
        <v>1923</v>
      </c>
      <c r="BO22" s="16" t="s">
        <v>2468</v>
      </c>
      <c r="BP22" s="16" t="s">
        <v>1336</v>
      </c>
      <c r="BQ22" s="16" t="s">
        <v>1337</v>
      </c>
      <c r="BR22" s="16" t="s">
        <v>1315</v>
      </c>
      <c r="BS22" s="16" t="s">
        <v>2464</v>
      </c>
      <c r="BT22" s="16" t="s">
        <v>2465</v>
      </c>
      <c r="BU22" s="16" t="s">
        <v>2466</v>
      </c>
      <c r="BX22" s="16" t="s">
        <v>2438</v>
      </c>
    </row>
    <row r="23" spans="61:76">
      <c r="BI23" s="16">
        <v>22</v>
      </c>
      <c r="BJ23" s="16" t="s">
        <v>143</v>
      </c>
      <c r="BK23" s="16" t="s">
        <v>1922</v>
      </c>
      <c r="BL23" s="16" t="s">
        <v>1923</v>
      </c>
      <c r="BM23" s="16" t="s">
        <v>1922</v>
      </c>
      <c r="BN23" s="16" t="s">
        <v>1923</v>
      </c>
      <c r="BO23" s="16" t="s">
        <v>2468</v>
      </c>
      <c r="BP23" s="16" t="s">
        <v>1336</v>
      </c>
      <c r="BQ23" s="16" t="s">
        <v>1337</v>
      </c>
      <c r="BR23" s="16" t="s">
        <v>1315</v>
      </c>
      <c r="BS23" s="16" t="s">
        <v>2435</v>
      </c>
      <c r="BT23" s="16" t="s">
        <v>2469</v>
      </c>
      <c r="BU23" s="16" t="s">
        <v>2470</v>
      </c>
      <c r="BX23" s="16" t="s">
        <v>2438</v>
      </c>
    </row>
    <row r="24" spans="61:76">
      <c r="BI24" s="16">
        <v>23</v>
      </c>
      <c r="BJ24" s="16" t="s">
        <v>143</v>
      </c>
      <c r="BK24" s="16" t="s">
        <v>1922</v>
      </c>
      <c r="BL24" s="16" t="s">
        <v>1923</v>
      </c>
      <c r="BM24" s="16" t="s">
        <v>1922</v>
      </c>
      <c r="BN24" s="16" t="s">
        <v>1923</v>
      </c>
      <c r="BO24" s="16" t="s">
        <v>2468</v>
      </c>
      <c r="BP24" s="16" t="s">
        <v>1336</v>
      </c>
      <c r="BQ24" s="16" t="s">
        <v>1337</v>
      </c>
      <c r="BR24" s="16" t="s">
        <v>1315</v>
      </c>
      <c r="BS24" s="16" t="s">
        <v>2460</v>
      </c>
      <c r="BT24" s="16" t="s">
        <v>2469</v>
      </c>
      <c r="BU24" s="16" t="s">
        <v>2470</v>
      </c>
      <c r="BX24" s="16" t="s">
        <v>2438</v>
      </c>
    </row>
    <row r="25" spans="61:76">
      <c r="BI25" s="16">
        <v>24</v>
      </c>
      <c r="BJ25" s="16" t="s">
        <v>143</v>
      </c>
      <c r="BK25" s="16" t="s">
        <v>1924</v>
      </c>
      <c r="BL25" s="16" t="s">
        <v>1925</v>
      </c>
      <c r="BM25" s="16" t="s">
        <v>1924</v>
      </c>
      <c r="BN25" s="16" t="s">
        <v>1925</v>
      </c>
      <c r="BO25" s="16" t="s">
        <v>2471</v>
      </c>
      <c r="BP25" s="16" t="s">
        <v>1215</v>
      </c>
      <c r="BQ25" s="16" t="s">
        <v>1216</v>
      </c>
      <c r="BR25" s="16" t="s">
        <v>1217</v>
      </c>
      <c r="BS25" s="16" t="s">
        <v>2435</v>
      </c>
      <c r="BT25" s="16" t="s">
        <v>2436</v>
      </c>
      <c r="BU25" s="16" t="s">
        <v>2437</v>
      </c>
      <c r="BX25" s="16" t="s">
        <v>2450</v>
      </c>
    </row>
    <row r="26" spans="61:76">
      <c r="BI26" s="16">
        <v>25</v>
      </c>
      <c r="BJ26" s="16" t="s">
        <v>143</v>
      </c>
      <c r="BK26" s="16" t="s">
        <v>1924</v>
      </c>
      <c r="BL26" s="16" t="s">
        <v>1925</v>
      </c>
      <c r="BM26" s="16" t="s">
        <v>1924</v>
      </c>
      <c r="BN26" s="16" t="s">
        <v>1925</v>
      </c>
      <c r="BO26" s="16" t="s">
        <v>2472</v>
      </c>
      <c r="BP26" s="16" t="s">
        <v>1218</v>
      </c>
      <c r="BQ26" s="16" t="s">
        <v>1219</v>
      </c>
      <c r="BR26" s="16" t="s">
        <v>1217</v>
      </c>
      <c r="BS26" s="16" t="s">
        <v>2435</v>
      </c>
      <c r="BT26" s="16" t="s">
        <v>2436</v>
      </c>
      <c r="BU26" s="16" t="s">
        <v>2437</v>
      </c>
      <c r="BV26" s="16" t="s">
        <v>2473</v>
      </c>
      <c r="BX26" s="16" t="s">
        <v>2473</v>
      </c>
    </row>
    <row r="27" spans="61:76">
      <c r="BI27" s="16">
        <v>26</v>
      </c>
      <c r="BJ27" s="16" t="s">
        <v>143</v>
      </c>
      <c r="BK27" s="16" t="s">
        <v>1924</v>
      </c>
      <c r="BL27" s="16" t="s">
        <v>1925</v>
      </c>
      <c r="BM27" s="16" t="s">
        <v>1924</v>
      </c>
      <c r="BN27" s="16" t="s">
        <v>1925</v>
      </c>
      <c r="BO27" s="16" t="s">
        <v>2451</v>
      </c>
      <c r="BP27" s="16" t="s">
        <v>1231</v>
      </c>
      <c r="BQ27" s="16" t="s">
        <v>1232</v>
      </c>
      <c r="BR27" s="16" t="s">
        <v>1233</v>
      </c>
      <c r="BS27" s="16" t="s">
        <v>2435</v>
      </c>
      <c r="BT27" s="16" t="s">
        <v>2436</v>
      </c>
      <c r="BU27" s="16" t="s">
        <v>2437</v>
      </c>
      <c r="BX27" s="16" t="s">
        <v>2452</v>
      </c>
    </row>
    <row r="28" spans="61:76">
      <c r="BI28" s="16">
        <v>27</v>
      </c>
      <c r="BJ28" s="16" t="s">
        <v>143</v>
      </c>
      <c r="BK28" s="16" t="s">
        <v>1924</v>
      </c>
      <c r="BL28" s="16" t="s">
        <v>1925</v>
      </c>
      <c r="BM28" s="16" t="s">
        <v>1924</v>
      </c>
      <c r="BN28" s="16" t="s">
        <v>1925</v>
      </c>
      <c r="BO28" s="16" t="s">
        <v>2474</v>
      </c>
      <c r="BP28" s="16" t="s">
        <v>1261</v>
      </c>
      <c r="BQ28" s="16" t="s">
        <v>1262</v>
      </c>
      <c r="BR28" s="16" t="s">
        <v>1217</v>
      </c>
      <c r="BS28" s="16" t="s">
        <v>2435</v>
      </c>
      <c r="BT28" s="16" t="s">
        <v>2436</v>
      </c>
      <c r="BU28" s="16" t="s">
        <v>2437</v>
      </c>
      <c r="BX28" s="16" t="s">
        <v>2475</v>
      </c>
    </row>
    <row r="29" spans="61:76">
      <c r="BI29" s="16">
        <v>28</v>
      </c>
      <c r="BJ29" s="16" t="s">
        <v>143</v>
      </c>
      <c r="BK29" s="16" t="s">
        <v>1924</v>
      </c>
      <c r="BL29" s="16" t="s">
        <v>1925</v>
      </c>
      <c r="BM29" s="16" t="s">
        <v>1924</v>
      </c>
      <c r="BN29" s="16" t="s">
        <v>1925</v>
      </c>
      <c r="BO29" s="16" t="s">
        <v>2474</v>
      </c>
      <c r="BP29" s="16" t="s">
        <v>1261</v>
      </c>
      <c r="BQ29" s="16" t="s">
        <v>1262</v>
      </c>
      <c r="BR29" s="16" t="s">
        <v>1217</v>
      </c>
      <c r="BS29" s="16" t="s">
        <v>2464</v>
      </c>
      <c r="BT29" s="16" t="s">
        <v>2465</v>
      </c>
      <c r="BU29" s="16" t="s">
        <v>2466</v>
      </c>
      <c r="BX29" s="16" t="s">
        <v>2467</v>
      </c>
    </row>
    <row r="30" spans="61:76">
      <c r="BI30" s="16">
        <v>29</v>
      </c>
      <c r="BJ30" s="16" t="s">
        <v>143</v>
      </c>
      <c r="BK30" s="16" t="s">
        <v>1924</v>
      </c>
      <c r="BL30" s="16" t="s">
        <v>1925</v>
      </c>
      <c r="BM30" s="16" t="s">
        <v>1924</v>
      </c>
      <c r="BN30" s="16" t="s">
        <v>1925</v>
      </c>
      <c r="BO30" s="16" t="s">
        <v>2476</v>
      </c>
      <c r="BP30" s="16" t="s">
        <v>2477</v>
      </c>
      <c r="BQ30" s="16" t="s">
        <v>2478</v>
      </c>
      <c r="BR30" s="16" t="s">
        <v>2479</v>
      </c>
      <c r="BS30" s="16" t="s">
        <v>2435</v>
      </c>
      <c r="BT30" s="16" t="s">
        <v>2436</v>
      </c>
      <c r="BU30" s="16" t="s">
        <v>2437</v>
      </c>
      <c r="BX30" s="16" t="s">
        <v>2480</v>
      </c>
    </row>
    <row r="31" spans="61:76">
      <c r="BI31" s="16">
        <v>30</v>
      </c>
      <c r="BJ31" s="16" t="s">
        <v>143</v>
      </c>
      <c r="BK31" s="16" t="s">
        <v>1924</v>
      </c>
      <c r="BL31" s="16" t="s">
        <v>1925</v>
      </c>
      <c r="BM31" s="16" t="s">
        <v>1924</v>
      </c>
      <c r="BN31" s="16" t="s">
        <v>1925</v>
      </c>
      <c r="BO31" s="16" t="s">
        <v>2481</v>
      </c>
      <c r="BP31" s="16" t="s">
        <v>1292</v>
      </c>
      <c r="BQ31" s="16" t="s">
        <v>1293</v>
      </c>
      <c r="BR31" s="16" t="s">
        <v>1217</v>
      </c>
      <c r="BS31" s="16" t="s">
        <v>2435</v>
      </c>
      <c r="BT31" s="16" t="s">
        <v>2436</v>
      </c>
      <c r="BU31" s="16" t="s">
        <v>2437</v>
      </c>
      <c r="BX31" s="16" t="s">
        <v>2482</v>
      </c>
    </row>
    <row r="32" spans="61:76">
      <c r="BI32" s="16">
        <v>31</v>
      </c>
      <c r="BJ32" s="16" t="s">
        <v>143</v>
      </c>
      <c r="BK32" s="16" t="s">
        <v>1924</v>
      </c>
      <c r="BL32" s="16" t="s">
        <v>1925</v>
      </c>
      <c r="BM32" s="16" t="s">
        <v>1924</v>
      </c>
      <c r="BN32" s="16" t="s">
        <v>1925</v>
      </c>
      <c r="BO32" s="16" t="s">
        <v>2483</v>
      </c>
      <c r="BP32" s="16" t="s">
        <v>1306</v>
      </c>
      <c r="BQ32" s="16" t="s">
        <v>1307</v>
      </c>
      <c r="BR32" s="16" t="s">
        <v>1217</v>
      </c>
      <c r="BS32" s="16" t="s">
        <v>2435</v>
      </c>
      <c r="BT32" s="16" t="s">
        <v>2436</v>
      </c>
      <c r="BU32" s="16" t="s">
        <v>2437</v>
      </c>
      <c r="BX32" s="16" t="s">
        <v>2484</v>
      </c>
    </row>
    <row r="33" spans="61:76">
      <c r="BI33" s="16">
        <v>32</v>
      </c>
      <c r="BJ33" s="16" t="s">
        <v>143</v>
      </c>
      <c r="BK33" s="16" t="s">
        <v>1924</v>
      </c>
      <c r="BL33" s="16" t="s">
        <v>1925</v>
      </c>
      <c r="BM33" s="16" t="s">
        <v>1924</v>
      </c>
      <c r="BN33" s="16" t="s">
        <v>1925</v>
      </c>
      <c r="BO33" s="16" t="s">
        <v>2485</v>
      </c>
      <c r="BP33" s="16" t="s">
        <v>1308</v>
      </c>
      <c r="BQ33" s="16" t="s">
        <v>1309</v>
      </c>
      <c r="BR33" s="16" t="s">
        <v>1217</v>
      </c>
      <c r="BS33" s="16" t="s">
        <v>2435</v>
      </c>
      <c r="BT33" s="16" t="s">
        <v>2436</v>
      </c>
      <c r="BU33" s="16" t="s">
        <v>2437</v>
      </c>
      <c r="BX33" s="16" t="s">
        <v>2486</v>
      </c>
    </row>
    <row r="34" spans="61:76">
      <c r="BI34" s="16">
        <v>33</v>
      </c>
      <c r="BJ34" s="16" t="s">
        <v>143</v>
      </c>
      <c r="BK34" s="16" t="s">
        <v>1924</v>
      </c>
      <c r="BL34" s="16" t="s">
        <v>1925</v>
      </c>
      <c r="BM34" s="16" t="s">
        <v>1924</v>
      </c>
      <c r="BN34" s="16" t="s">
        <v>1925</v>
      </c>
      <c r="BO34" s="16" t="s">
        <v>2487</v>
      </c>
      <c r="BP34" s="16" t="s">
        <v>1320</v>
      </c>
      <c r="BQ34" s="16" t="s">
        <v>1321</v>
      </c>
      <c r="BR34" s="16" t="s">
        <v>1217</v>
      </c>
      <c r="BS34" s="16" t="s">
        <v>2435</v>
      </c>
      <c r="BT34" s="16" t="s">
        <v>2436</v>
      </c>
      <c r="BU34" s="16" t="s">
        <v>2437</v>
      </c>
      <c r="BX34" s="16" t="s">
        <v>2488</v>
      </c>
    </row>
    <row r="35" spans="61:76">
      <c r="BI35" s="16">
        <v>34</v>
      </c>
      <c r="BJ35" s="16" t="s">
        <v>143</v>
      </c>
      <c r="BK35" s="16" t="s">
        <v>1924</v>
      </c>
      <c r="BL35" s="16" t="s">
        <v>1925</v>
      </c>
      <c r="BM35" s="16" t="s">
        <v>1924</v>
      </c>
      <c r="BN35" s="16" t="s">
        <v>1925</v>
      </c>
      <c r="BO35" s="16" t="s">
        <v>2489</v>
      </c>
      <c r="BP35" s="16" t="s">
        <v>1324</v>
      </c>
      <c r="BQ35" s="16" t="s">
        <v>1325</v>
      </c>
      <c r="BR35" s="16" t="s">
        <v>1217</v>
      </c>
      <c r="BS35" s="16" t="s">
        <v>2435</v>
      </c>
      <c r="BT35" s="16" t="s">
        <v>2436</v>
      </c>
      <c r="BU35" s="16" t="s">
        <v>2437</v>
      </c>
      <c r="BX35" s="16" t="s">
        <v>2490</v>
      </c>
    </row>
    <row r="36" spans="61:76">
      <c r="BI36" s="16">
        <v>35</v>
      </c>
      <c r="BJ36" s="16" t="s">
        <v>143</v>
      </c>
      <c r="BK36" s="16" t="s">
        <v>1924</v>
      </c>
      <c r="BL36" s="16" t="s">
        <v>1925</v>
      </c>
      <c r="BM36" s="16" t="s">
        <v>1924</v>
      </c>
      <c r="BN36" s="16" t="s">
        <v>1925</v>
      </c>
      <c r="BO36" s="16" t="s">
        <v>2491</v>
      </c>
      <c r="BP36" s="16" t="s">
        <v>1326</v>
      </c>
      <c r="BQ36" s="16" t="s">
        <v>1327</v>
      </c>
      <c r="BR36" s="16" t="s">
        <v>1217</v>
      </c>
      <c r="BS36" s="16" t="s">
        <v>2435</v>
      </c>
      <c r="BT36" s="16" t="s">
        <v>2436</v>
      </c>
      <c r="BU36" s="16" t="s">
        <v>2437</v>
      </c>
      <c r="BX36" s="16" t="s">
        <v>2492</v>
      </c>
    </row>
    <row r="37" spans="61:76">
      <c r="BI37" s="16">
        <v>36</v>
      </c>
      <c r="BJ37" s="16" t="s">
        <v>143</v>
      </c>
      <c r="BK37" s="16" t="s">
        <v>1924</v>
      </c>
      <c r="BL37" s="16" t="s">
        <v>1925</v>
      </c>
      <c r="BM37" s="16" t="s">
        <v>1924</v>
      </c>
      <c r="BN37" s="16" t="s">
        <v>1925</v>
      </c>
      <c r="BO37" s="16" t="s">
        <v>2493</v>
      </c>
      <c r="BP37" s="16" t="s">
        <v>2494</v>
      </c>
      <c r="BQ37" s="16" t="s">
        <v>2495</v>
      </c>
      <c r="BR37" s="16" t="s">
        <v>1217</v>
      </c>
      <c r="BS37" s="16" t="s">
        <v>2496</v>
      </c>
      <c r="BT37" s="16" t="s">
        <v>96</v>
      </c>
      <c r="BU37" s="16" t="s">
        <v>2497</v>
      </c>
      <c r="BX37" s="16" t="s">
        <v>2498</v>
      </c>
    </row>
    <row r="38" spans="61:76">
      <c r="BI38" s="16">
        <v>37</v>
      </c>
      <c r="BJ38" s="16" t="s">
        <v>143</v>
      </c>
      <c r="BK38" s="16" t="s">
        <v>1924</v>
      </c>
      <c r="BL38" s="16" t="s">
        <v>1925</v>
      </c>
      <c r="BM38" s="16" t="s">
        <v>1924</v>
      </c>
      <c r="BN38" s="16" t="s">
        <v>1925</v>
      </c>
      <c r="BO38" s="16" t="s">
        <v>2459</v>
      </c>
      <c r="BP38" s="16" t="s">
        <v>1333</v>
      </c>
      <c r="BQ38" s="16" t="s">
        <v>1334</v>
      </c>
      <c r="BR38" s="16" t="s">
        <v>1335</v>
      </c>
      <c r="BS38" s="16" t="s">
        <v>2460</v>
      </c>
      <c r="BT38" s="16" t="s">
        <v>2461</v>
      </c>
      <c r="BU38" s="16" t="s">
        <v>2462</v>
      </c>
      <c r="BX38" s="16" t="s">
        <v>2463</v>
      </c>
    </row>
    <row r="39" spans="61:76">
      <c r="BI39" s="16">
        <v>38</v>
      </c>
      <c r="BJ39" s="16" t="s">
        <v>143</v>
      </c>
      <c r="BK39" s="16" t="s">
        <v>1924</v>
      </c>
      <c r="BL39" s="16" t="s">
        <v>1925</v>
      </c>
      <c r="BM39" s="16" t="s">
        <v>1924</v>
      </c>
      <c r="BN39" s="16" t="s">
        <v>1925</v>
      </c>
      <c r="BO39" s="16" t="s">
        <v>2459</v>
      </c>
      <c r="BP39" s="16" t="s">
        <v>1333</v>
      </c>
      <c r="BQ39" s="16" t="s">
        <v>1334</v>
      </c>
      <c r="BR39" s="16" t="s">
        <v>1335</v>
      </c>
      <c r="BS39" s="16" t="s">
        <v>2464</v>
      </c>
      <c r="BT39" s="16" t="s">
        <v>2465</v>
      </c>
      <c r="BU39" s="16" t="s">
        <v>2466</v>
      </c>
      <c r="BX39" s="16" t="s">
        <v>2467</v>
      </c>
    </row>
    <row r="40" spans="61:76">
      <c r="BI40" s="16">
        <v>39</v>
      </c>
      <c r="BJ40" s="16" t="s">
        <v>143</v>
      </c>
      <c r="BK40" s="16" t="s">
        <v>1924</v>
      </c>
      <c r="BL40" s="16" t="s">
        <v>1925</v>
      </c>
      <c r="BM40" s="16" t="s">
        <v>1924</v>
      </c>
      <c r="BN40" s="16" t="s">
        <v>1925</v>
      </c>
      <c r="BO40" s="16" t="s">
        <v>2499</v>
      </c>
      <c r="BP40" s="16" t="s">
        <v>1342</v>
      </c>
      <c r="BQ40" s="16" t="s">
        <v>1343</v>
      </c>
      <c r="BR40" s="16" t="s">
        <v>1335</v>
      </c>
      <c r="BS40" s="16" t="s">
        <v>2435</v>
      </c>
      <c r="BT40" s="16" t="s">
        <v>2436</v>
      </c>
      <c r="BU40" s="16" t="s">
        <v>2437</v>
      </c>
      <c r="BX40" s="16" t="s">
        <v>2500</v>
      </c>
    </row>
    <row r="41" spans="61:76">
      <c r="BI41" s="16">
        <v>40</v>
      </c>
      <c r="BJ41" s="16" t="s">
        <v>143</v>
      </c>
      <c r="BK41" s="16" t="s">
        <v>1926</v>
      </c>
      <c r="BL41" s="16" t="s">
        <v>1927</v>
      </c>
      <c r="BM41" s="16" t="s">
        <v>1926</v>
      </c>
      <c r="BN41" s="16" t="s">
        <v>1927</v>
      </c>
      <c r="BO41" s="16" t="s">
        <v>2447</v>
      </c>
      <c r="BP41" s="16" t="s">
        <v>1229</v>
      </c>
      <c r="BQ41" s="16" t="s">
        <v>1230</v>
      </c>
      <c r="BR41" s="16" t="s">
        <v>1217</v>
      </c>
      <c r="BS41" s="16" t="s">
        <v>2435</v>
      </c>
      <c r="BT41" s="16" t="s">
        <v>2436</v>
      </c>
      <c r="BU41" s="16" t="s">
        <v>2437</v>
      </c>
      <c r="BX41" s="16" t="s">
        <v>2501</v>
      </c>
    </row>
    <row r="42" spans="61:76">
      <c r="BI42" s="16">
        <v>41</v>
      </c>
      <c r="BJ42" s="16" t="s">
        <v>143</v>
      </c>
      <c r="BK42" s="16" t="s">
        <v>1926</v>
      </c>
      <c r="BL42" s="16" t="s">
        <v>1927</v>
      </c>
      <c r="BM42" s="16" t="s">
        <v>1926</v>
      </c>
      <c r="BN42" s="16" t="s">
        <v>1927</v>
      </c>
      <c r="BO42" s="16" t="s">
        <v>2451</v>
      </c>
      <c r="BP42" s="16" t="s">
        <v>1231</v>
      </c>
      <c r="BQ42" s="16" t="s">
        <v>1232</v>
      </c>
      <c r="BR42" s="16" t="s">
        <v>1233</v>
      </c>
      <c r="BS42" s="16" t="s">
        <v>2435</v>
      </c>
      <c r="BT42" s="16" t="s">
        <v>2436</v>
      </c>
      <c r="BU42" s="16" t="s">
        <v>2437</v>
      </c>
      <c r="BX42" s="16" t="s">
        <v>2452</v>
      </c>
    </row>
    <row r="43" spans="61:76">
      <c r="BI43" s="16">
        <v>42</v>
      </c>
      <c r="BJ43" s="16" t="s">
        <v>143</v>
      </c>
      <c r="BK43" s="16" t="s">
        <v>1926</v>
      </c>
      <c r="BL43" s="16" t="s">
        <v>1927</v>
      </c>
      <c r="BM43" s="16" t="s">
        <v>1926</v>
      </c>
      <c r="BN43" s="16" t="s">
        <v>1927</v>
      </c>
      <c r="BO43" s="16" t="s">
        <v>2502</v>
      </c>
      <c r="BP43" s="16" t="s">
        <v>1263</v>
      </c>
      <c r="BQ43" s="16" t="s">
        <v>1264</v>
      </c>
      <c r="BR43" s="16" t="s">
        <v>1265</v>
      </c>
      <c r="BS43" s="16" t="s">
        <v>2435</v>
      </c>
      <c r="BT43" s="16" t="s">
        <v>2436</v>
      </c>
      <c r="BU43" s="16" t="s">
        <v>2437</v>
      </c>
      <c r="BX43" s="16" t="s">
        <v>2503</v>
      </c>
    </row>
    <row r="44" spans="61:76">
      <c r="BI44" s="16">
        <v>43</v>
      </c>
      <c r="BJ44" s="16" t="s">
        <v>143</v>
      </c>
      <c r="BK44" s="16" t="s">
        <v>1926</v>
      </c>
      <c r="BL44" s="16" t="s">
        <v>1927</v>
      </c>
      <c r="BM44" s="16" t="s">
        <v>1926</v>
      </c>
      <c r="BN44" s="16" t="s">
        <v>1927</v>
      </c>
      <c r="BO44" s="16" t="s">
        <v>2504</v>
      </c>
      <c r="BP44" s="16" t="s">
        <v>1286</v>
      </c>
      <c r="BQ44" s="16" t="s">
        <v>1287</v>
      </c>
      <c r="BR44" s="16" t="s">
        <v>1288</v>
      </c>
      <c r="BS44" s="16" t="s">
        <v>2435</v>
      </c>
      <c r="BT44" s="16" t="s">
        <v>2436</v>
      </c>
      <c r="BU44" s="16" t="s">
        <v>2437</v>
      </c>
      <c r="BX44" s="16" t="s">
        <v>2505</v>
      </c>
    </row>
    <row r="45" spans="61:76">
      <c r="BI45" s="16">
        <v>44</v>
      </c>
      <c r="BJ45" s="16" t="s">
        <v>143</v>
      </c>
      <c r="BK45" s="16" t="s">
        <v>1926</v>
      </c>
      <c r="BL45" s="16" t="s">
        <v>1927</v>
      </c>
      <c r="BM45" s="16" t="s">
        <v>1926</v>
      </c>
      <c r="BN45" s="16" t="s">
        <v>1927</v>
      </c>
      <c r="BO45" s="16" t="s">
        <v>2499</v>
      </c>
      <c r="BP45" s="16" t="s">
        <v>1342</v>
      </c>
      <c r="BQ45" s="16" t="s">
        <v>1343</v>
      </c>
      <c r="BR45" s="16" t="s">
        <v>1335</v>
      </c>
      <c r="BS45" s="16" t="s">
        <v>2435</v>
      </c>
      <c r="BT45" s="16" t="s">
        <v>2436</v>
      </c>
      <c r="BU45" s="16" t="s">
        <v>2437</v>
      </c>
      <c r="BX45" s="16" t="s">
        <v>2500</v>
      </c>
    </row>
    <row r="46" spans="61:76">
      <c r="BI46" s="16">
        <v>45</v>
      </c>
      <c r="BJ46" s="16" t="s">
        <v>143</v>
      </c>
      <c r="BK46" s="16" t="s">
        <v>1928</v>
      </c>
      <c r="BL46" s="16" t="s">
        <v>1929</v>
      </c>
      <c r="BM46" s="16" t="s">
        <v>1940</v>
      </c>
      <c r="BN46" s="16" t="s">
        <v>1941</v>
      </c>
      <c r="BO46" s="16" t="s">
        <v>2506</v>
      </c>
      <c r="BP46" s="16" t="s">
        <v>1223</v>
      </c>
      <c r="BQ46" s="16" t="s">
        <v>1224</v>
      </c>
      <c r="BR46" s="16" t="s">
        <v>1225</v>
      </c>
      <c r="BS46" s="16" t="s">
        <v>2435</v>
      </c>
      <c r="BT46" s="16" t="s">
        <v>2436</v>
      </c>
      <c r="BU46" s="16" t="s">
        <v>2437</v>
      </c>
      <c r="BX46" s="16" t="s">
        <v>2507</v>
      </c>
    </row>
    <row r="47" spans="61:76">
      <c r="BI47" s="16">
        <v>46</v>
      </c>
      <c r="BJ47" s="16" t="s">
        <v>143</v>
      </c>
      <c r="BK47" s="16" t="s">
        <v>1928</v>
      </c>
      <c r="BL47" s="16" t="s">
        <v>1929</v>
      </c>
      <c r="BM47" s="16" t="s">
        <v>1940</v>
      </c>
      <c r="BN47" s="16" t="s">
        <v>1941</v>
      </c>
      <c r="BO47" s="16" t="s">
        <v>2508</v>
      </c>
      <c r="BP47" s="16" t="s">
        <v>1234</v>
      </c>
      <c r="BQ47" s="16" t="s">
        <v>1235</v>
      </c>
      <c r="BR47" s="16" t="s">
        <v>1225</v>
      </c>
      <c r="BS47" s="16" t="s">
        <v>2435</v>
      </c>
      <c r="BT47" s="16" t="s">
        <v>2436</v>
      </c>
      <c r="BU47" s="16" t="s">
        <v>2437</v>
      </c>
      <c r="BX47" s="16" t="s">
        <v>2442</v>
      </c>
    </row>
    <row r="48" spans="61:76">
      <c r="BI48" s="16">
        <v>47</v>
      </c>
      <c r="BJ48" s="16" t="s">
        <v>143</v>
      </c>
      <c r="BK48" s="16" t="s">
        <v>2006</v>
      </c>
      <c r="BL48" s="16" t="s">
        <v>2007</v>
      </c>
      <c r="BM48" s="16" t="s">
        <v>2008</v>
      </c>
      <c r="BN48" s="16" t="s">
        <v>2009</v>
      </c>
      <c r="BO48" s="16" t="s">
        <v>2509</v>
      </c>
      <c r="BP48" s="16" t="s">
        <v>1255</v>
      </c>
      <c r="BQ48" s="16" t="s">
        <v>1256</v>
      </c>
      <c r="BR48" s="16" t="s">
        <v>1257</v>
      </c>
      <c r="BS48" s="16" t="s">
        <v>2435</v>
      </c>
      <c r="BT48" s="16" t="s">
        <v>2436</v>
      </c>
      <c r="BU48" s="16" t="s">
        <v>2437</v>
      </c>
      <c r="BX48" s="16" t="s">
        <v>2510</v>
      </c>
    </row>
    <row r="49" spans="61:76">
      <c r="BI49" s="16">
        <v>48</v>
      </c>
      <c r="BJ49" s="16" t="s">
        <v>143</v>
      </c>
      <c r="BK49" s="16" t="s">
        <v>2006</v>
      </c>
      <c r="BL49" s="16" t="s">
        <v>2007</v>
      </c>
      <c r="BM49" s="16" t="s">
        <v>2020</v>
      </c>
      <c r="BN49" s="16" t="s">
        <v>2021</v>
      </c>
      <c r="BO49" s="16" t="s">
        <v>2447</v>
      </c>
      <c r="BP49" s="16" t="s">
        <v>1229</v>
      </c>
      <c r="BQ49" s="16" t="s">
        <v>1230</v>
      </c>
      <c r="BR49" s="16" t="s">
        <v>1217</v>
      </c>
      <c r="BS49" s="16" t="s">
        <v>2435</v>
      </c>
      <c r="BT49" s="16" t="s">
        <v>2436</v>
      </c>
      <c r="BU49" s="16" t="s">
        <v>2437</v>
      </c>
      <c r="BX49" s="16" t="s">
        <v>2511</v>
      </c>
    </row>
    <row r="50" spans="61:76">
      <c r="BI50" s="16">
        <v>49</v>
      </c>
      <c r="BJ50" s="16" t="s">
        <v>143</v>
      </c>
      <c r="BK50" s="16" t="s">
        <v>2006</v>
      </c>
      <c r="BL50" s="16" t="s">
        <v>2007</v>
      </c>
      <c r="BM50" s="16" t="s">
        <v>2020</v>
      </c>
      <c r="BN50" s="16" t="s">
        <v>2021</v>
      </c>
      <c r="BO50" s="16" t="s">
        <v>2509</v>
      </c>
      <c r="BP50" s="16" t="s">
        <v>1255</v>
      </c>
      <c r="BQ50" s="16" t="s">
        <v>1256</v>
      </c>
      <c r="BR50" s="16" t="s">
        <v>1257</v>
      </c>
      <c r="BS50" s="16" t="s">
        <v>2435</v>
      </c>
      <c r="BT50" s="16" t="s">
        <v>2436</v>
      </c>
      <c r="BU50" s="16" t="s">
        <v>2437</v>
      </c>
      <c r="BX50" s="16" t="s">
        <v>2438</v>
      </c>
    </row>
    <row r="51" spans="61:76">
      <c r="BI51" s="16">
        <v>50</v>
      </c>
      <c r="BJ51" s="16" t="s">
        <v>143</v>
      </c>
      <c r="BK51" s="16" t="s">
        <v>2006</v>
      </c>
      <c r="BL51" s="16" t="s">
        <v>2007</v>
      </c>
      <c r="BM51" s="16" t="s">
        <v>2020</v>
      </c>
      <c r="BN51" s="16" t="s">
        <v>2021</v>
      </c>
      <c r="BO51" s="16" t="s">
        <v>2512</v>
      </c>
      <c r="BP51" s="16" t="s">
        <v>1340</v>
      </c>
      <c r="BQ51" s="16" t="s">
        <v>1341</v>
      </c>
      <c r="BR51" s="16" t="s">
        <v>1257</v>
      </c>
      <c r="BS51" s="16" t="s">
        <v>2435</v>
      </c>
      <c r="BT51" s="16" t="s">
        <v>2436</v>
      </c>
      <c r="BU51" s="16" t="s">
        <v>2437</v>
      </c>
      <c r="BX51" s="16" t="s">
        <v>2450</v>
      </c>
    </row>
    <row r="52" spans="61:76">
      <c r="BI52" s="16">
        <v>51</v>
      </c>
      <c r="BJ52" s="16" t="s">
        <v>143</v>
      </c>
      <c r="BK52" s="16" t="s">
        <v>2029</v>
      </c>
      <c r="BL52" s="16" t="s">
        <v>2030</v>
      </c>
      <c r="BM52" s="16" t="s">
        <v>2039</v>
      </c>
      <c r="BN52" s="16" t="s">
        <v>2040</v>
      </c>
      <c r="BO52" s="16" t="s">
        <v>2513</v>
      </c>
      <c r="BP52" s="16" t="s">
        <v>1299</v>
      </c>
      <c r="BQ52" s="16" t="s">
        <v>1300</v>
      </c>
      <c r="BR52" s="16" t="s">
        <v>1301</v>
      </c>
      <c r="BS52" s="16" t="s">
        <v>2435</v>
      </c>
      <c r="BT52" s="16" t="s">
        <v>2436</v>
      </c>
      <c r="BU52" s="16" t="s">
        <v>2437</v>
      </c>
      <c r="BX52" s="16" t="s">
        <v>2514</v>
      </c>
    </row>
    <row r="53" spans="61:76">
      <c r="BI53" s="16">
        <v>52</v>
      </c>
      <c r="BJ53" s="16" t="s">
        <v>143</v>
      </c>
      <c r="BK53" s="16" t="s">
        <v>2055</v>
      </c>
      <c r="BL53" s="16" t="s">
        <v>2056</v>
      </c>
      <c r="BM53" s="16" t="s">
        <v>2065</v>
      </c>
      <c r="BN53" s="16" t="s">
        <v>2066</v>
      </c>
      <c r="BO53" s="16" t="s">
        <v>2515</v>
      </c>
      <c r="BP53" s="16" t="s">
        <v>1280</v>
      </c>
      <c r="BQ53" s="16" t="s">
        <v>1281</v>
      </c>
      <c r="BR53" s="16" t="s">
        <v>1282</v>
      </c>
      <c r="BS53" s="16" t="s">
        <v>2435</v>
      </c>
      <c r="BT53" s="16" t="s">
        <v>2436</v>
      </c>
      <c r="BU53" s="16" t="s">
        <v>2437</v>
      </c>
      <c r="BX53" s="16" t="s">
        <v>2450</v>
      </c>
    </row>
    <row r="54" spans="61:76">
      <c r="BI54" s="16">
        <v>53</v>
      </c>
      <c r="BJ54" s="16" t="s">
        <v>143</v>
      </c>
      <c r="BK54" s="16" t="s">
        <v>2075</v>
      </c>
      <c r="BL54" s="16" t="s">
        <v>2076</v>
      </c>
      <c r="BM54" s="16" t="s">
        <v>2077</v>
      </c>
      <c r="BN54" s="16" t="s">
        <v>2078</v>
      </c>
      <c r="BO54" s="16" t="s">
        <v>2516</v>
      </c>
      <c r="BP54" s="16" t="s">
        <v>1239</v>
      </c>
      <c r="BQ54" s="16" t="s">
        <v>1240</v>
      </c>
      <c r="BR54" s="16" t="s">
        <v>1241</v>
      </c>
      <c r="BS54" s="16" t="s">
        <v>2435</v>
      </c>
      <c r="BT54" s="16" t="s">
        <v>2436</v>
      </c>
      <c r="BU54" s="16" t="s">
        <v>2437</v>
      </c>
      <c r="BX54" s="16" t="s">
        <v>2517</v>
      </c>
    </row>
    <row r="55" spans="61:76">
      <c r="BI55" s="16">
        <v>54</v>
      </c>
      <c r="BJ55" s="16" t="s">
        <v>143</v>
      </c>
      <c r="BK55" s="16" t="s">
        <v>2075</v>
      </c>
      <c r="BL55" s="16" t="s">
        <v>2076</v>
      </c>
      <c r="BM55" s="16" t="s">
        <v>2079</v>
      </c>
      <c r="BN55" s="16" t="s">
        <v>2080</v>
      </c>
      <c r="BO55" s="16" t="s">
        <v>2516</v>
      </c>
      <c r="BP55" s="16" t="s">
        <v>1239</v>
      </c>
      <c r="BQ55" s="16" t="s">
        <v>1240</v>
      </c>
      <c r="BR55" s="16" t="s">
        <v>1241</v>
      </c>
      <c r="BS55" s="16" t="s">
        <v>2435</v>
      </c>
      <c r="BT55" s="16" t="s">
        <v>2436</v>
      </c>
      <c r="BU55" s="16" t="s">
        <v>2437</v>
      </c>
      <c r="BX55" s="16" t="s">
        <v>2517</v>
      </c>
    </row>
    <row r="56" spans="61:76">
      <c r="BI56" s="16">
        <v>55</v>
      </c>
      <c r="BJ56" s="16" t="s">
        <v>143</v>
      </c>
      <c r="BK56" s="16" t="s">
        <v>2075</v>
      </c>
      <c r="BL56" s="16" t="s">
        <v>2076</v>
      </c>
      <c r="BM56" s="16" t="s">
        <v>2081</v>
      </c>
      <c r="BN56" s="16" t="s">
        <v>2082</v>
      </c>
      <c r="BO56" s="16" t="s">
        <v>2516</v>
      </c>
      <c r="BP56" s="16" t="s">
        <v>1239</v>
      </c>
      <c r="BQ56" s="16" t="s">
        <v>1240</v>
      </c>
      <c r="BR56" s="16" t="s">
        <v>1241</v>
      </c>
      <c r="BS56" s="16" t="s">
        <v>2435</v>
      </c>
      <c r="BT56" s="16" t="s">
        <v>2436</v>
      </c>
      <c r="BU56" s="16" t="s">
        <v>2437</v>
      </c>
      <c r="BX56" s="16" t="s">
        <v>2517</v>
      </c>
    </row>
    <row r="57" spans="61:76">
      <c r="BI57" s="16">
        <v>56</v>
      </c>
      <c r="BJ57" s="16" t="s">
        <v>143</v>
      </c>
      <c r="BK57" s="16" t="s">
        <v>2075</v>
      </c>
      <c r="BL57" s="16" t="s">
        <v>2076</v>
      </c>
      <c r="BM57" s="16" t="s">
        <v>2083</v>
      </c>
      <c r="BN57" s="16" t="s">
        <v>2084</v>
      </c>
      <c r="BO57" s="16" t="s">
        <v>2516</v>
      </c>
      <c r="BP57" s="16" t="s">
        <v>1239</v>
      </c>
      <c r="BQ57" s="16" t="s">
        <v>1240</v>
      </c>
      <c r="BR57" s="16" t="s">
        <v>1241</v>
      </c>
      <c r="BS57" s="16" t="s">
        <v>2435</v>
      </c>
      <c r="BT57" s="16" t="s">
        <v>2436</v>
      </c>
      <c r="BU57" s="16" t="s">
        <v>2437</v>
      </c>
      <c r="BX57" s="16" t="s">
        <v>2517</v>
      </c>
    </row>
    <row r="58" spans="61:76">
      <c r="BI58" s="16">
        <v>57</v>
      </c>
      <c r="BJ58" s="16" t="s">
        <v>143</v>
      </c>
      <c r="BK58" s="16" t="s">
        <v>2075</v>
      </c>
      <c r="BL58" s="16" t="s">
        <v>2076</v>
      </c>
      <c r="BM58" s="16" t="s">
        <v>2085</v>
      </c>
      <c r="BN58" s="16" t="s">
        <v>2086</v>
      </c>
      <c r="BO58" s="16" t="s">
        <v>2516</v>
      </c>
      <c r="BP58" s="16" t="s">
        <v>1239</v>
      </c>
      <c r="BQ58" s="16" t="s">
        <v>1240</v>
      </c>
      <c r="BR58" s="16" t="s">
        <v>1241</v>
      </c>
      <c r="BS58" s="16" t="s">
        <v>2435</v>
      </c>
      <c r="BT58" s="16" t="s">
        <v>2436</v>
      </c>
      <c r="BU58" s="16" t="s">
        <v>2437</v>
      </c>
      <c r="BX58" s="16" t="s">
        <v>2517</v>
      </c>
    </row>
    <row r="59" spans="61:76">
      <c r="BI59" s="16">
        <v>58</v>
      </c>
      <c r="BJ59" s="16" t="s">
        <v>143</v>
      </c>
      <c r="BK59" s="16" t="s">
        <v>2075</v>
      </c>
      <c r="BL59" s="16" t="s">
        <v>2076</v>
      </c>
      <c r="BM59" s="16" t="s">
        <v>2087</v>
      </c>
      <c r="BN59" s="16" t="s">
        <v>2088</v>
      </c>
      <c r="BO59" s="16" t="s">
        <v>2516</v>
      </c>
      <c r="BP59" s="16" t="s">
        <v>1239</v>
      </c>
      <c r="BQ59" s="16" t="s">
        <v>1240</v>
      </c>
      <c r="BR59" s="16" t="s">
        <v>1241</v>
      </c>
      <c r="BS59" s="16" t="s">
        <v>2435</v>
      </c>
      <c r="BT59" s="16" t="s">
        <v>2436</v>
      </c>
      <c r="BU59" s="16" t="s">
        <v>2437</v>
      </c>
      <c r="BX59" s="16" t="s">
        <v>2517</v>
      </c>
    </row>
    <row r="60" spans="61:76">
      <c r="BI60" s="16">
        <v>59</v>
      </c>
      <c r="BJ60" s="16" t="s">
        <v>143</v>
      </c>
      <c r="BK60" s="16" t="s">
        <v>2075</v>
      </c>
      <c r="BL60" s="16" t="s">
        <v>2076</v>
      </c>
      <c r="BM60" s="16" t="s">
        <v>2089</v>
      </c>
      <c r="BN60" s="16" t="s">
        <v>2090</v>
      </c>
      <c r="BO60" s="16" t="s">
        <v>2516</v>
      </c>
      <c r="BP60" s="16" t="s">
        <v>1239</v>
      </c>
      <c r="BQ60" s="16" t="s">
        <v>1240</v>
      </c>
      <c r="BR60" s="16" t="s">
        <v>1241</v>
      </c>
      <c r="BS60" s="16" t="s">
        <v>2435</v>
      </c>
      <c r="BT60" s="16" t="s">
        <v>2436</v>
      </c>
      <c r="BU60" s="16" t="s">
        <v>2437</v>
      </c>
      <c r="BX60" s="16" t="s">
        <v>2517</v>
      </c>
    </row>
    <row r="61" spans="61:76">
      <c r="BI61" s="16">
        <v>60</v>
      </c>
      <c r="BJ61" s="16" t="s">
        <v>143</v>
      </c>
      <c r="BK61" s="16" t="s">
        <v>2075</v>
      </c>
      <c r="BL61" s="16" t="s">
        <v>2076</v>
      </c>
      <c r="BM61" s="16" t="s">
        <v>2091</v>
      </c>
      <c r="BN61" s="16" t="s">
        <v>2092</v>
      </c>
      <c r="BO61" s="16" t="s">
        <v>2516</v>
      </c>
      <c r="BP61" s="16" t="s">
        <v>1239</v>
      </c>
      <c r="BQ61" s="16" t="s">
        <v>1240</v>
      </c>
      <c r="BR61" s="16" t="s">
        <v>1241</v>
      </c>
      <c r="BS61" s="16" t="s">
        <v>2435</v>
      </c>
      <c r="BT61" s="16" t="s">
        <v>2436</v>
      </c>
      <c r="BU61" s="16" t="s">
        <v>2437</v>
      </c>
      <c r="BX61" s="16" t="s">
        <v>2517</v>
      </c>
    </row>
    <row r="62" spans="61:76">
      <c r="BI62" s="16">
        <v>61</v>
      </c>
      <c r="BJ62" s="16" t="s">
        <v>143</v>
      </c>
      <c r="BK62" s="16" t="s">
        <v>2075</v>
      </c>
      <c r="BL62" s="16" t="s">
        <v>2076</v>
      </c>
      <c r="BM62" s="16" t="s">
        <v>2093</v>
      </c>
      <c r="BN62" s="16" t="s">
        <v>2094</v>
      </c>
      <c r="BO62" s="16" t="s">
        <v>2516</v>
      </c>
      <c r="BP62" s="16" t="s">
        <v>1239</v>
      </c>
      <c r="BQ62" s="16" t="s">
        <v>1240</v>
      </c>
      <c r="BR62" s="16" t="s">
        <v>1241</v>
      </c>
      <c r="BS62" s="16" t="s">
        <v>2435</v>
      </c>
      <c r="BT62" s="16" t="s">
        <v>2436</v>
      </c>
      <c r="BU62" s="16" t="s">
        <v>2437</v>
      </c>
      <c r="BX62" s="16" t="s">
        <v>2517</v>
      </c>
    </row>
    <row r="63" spans="61:76">
      <c r="BI63" s="16">
        <v>62</v>
      </c>
      <c r="BJ63" s="16" t="s">
        <v>143</v>
      </c>
      <c r="BK63" s="16" t="s">
        <v>2075</v>
      </c>
      <c r="BL63" s="16" t="s">
        <v>2076</v>
      </c>
      <c r="BM63" s="16" t="s">
        <v>2095</v>
      </c>
      <c r="BN63" s="16" t="s">
        <v>2096</v>
      </c>
      <c r="BO63" s="16" t="s">
        <v>2516</v>
      </c>
      <c r="BP63" s="16" t="s">
        <v>1239</v>
      </c>
      <c r="BQ63" s="16" t="s">
        <v>1240</v>
      </c>
      <c r="BR63" s="16" t="s">
        <v>1241</v>
      </c>
      <c r="BS63" s="16" t="s">
        <v>2435</v>
      </c>
      <c r="BT63" s="16" t="s">
        <v>2436</v>
      </c>
      <c r="BU63" s="16" t="s">
        <v>2437</v>
      </c>
      <c r="BX63" s="16" t="s">
        <v>2517</v>
      </c>
    </row>
    <row r="64" spans="61:76">
      <c r="BI64" s="16">
        <v>63</v>
      </c>
      <c r="BJ64" s="16" t="s">
        <v>143</v>
      </c>
      <c r="BK64" s="16" t="s">
        <v>2097</v>
      </c>
      <c r="BL64" s="16" t="s">
        <v>2098</v>
      </c>
      <c r="BM64" s="16" t="s">
        <v>2109</v>
      </c>
      <c r="BN64" s="16" t="s">
        <v>2110</v>
      </c>
      <c r="BO64" s="16" t="s">
        <v>2518</v>
      </c>
      <c r="BP64" s="16" t="s">
        <v>1269</v>
      </c>
      <c r="BQ64" s="16" t="s">
        <v>1270</v>
      </c>
      <c r="BR64" s="16" t="s">
        <v>1271</v>
      </c>
      <c r="BS64" s="16" t="s">
        <v>2435</v>
      </c>
      <c r="BT64" s="16" t="s">
        <v>2436</v>
      </c>
      <c r="BU64" s="16" t="s">
        <v>2437</v>
      </c>
      <c r="BX64" s="16" t="s">
        <v>2438</v>
      </c>
    </row>
    <row r="65" spans="61:76">
      <c r="BI65" s="16">
        <v>64</v>
      </c>
      <c r="BJ65" s="16" t="s">
        <v>143</v>
      </c>
      <c r="BK65" s="16" t="s">
        <v>2097</v>
      </c>
      <c r="BL65" s="16" t="s">
        <v>2098</v>
      </c>
      <c r="BM65" s="16" t="s">
        <v>2109</v>
      </c>
      <c r="BN65" s="16" t="s">
        <v>2110</v>
      </c>
      <c r="BO65" s="16" t="s">
        <v>2519</v>
      </c>
      <c r="BP65" s="16" t="s">
        <v>1328</v>
      </c>
      <c r="BQ65" s="16" t="s">
        <v>1329</v>
      </c>
      <c r="BR65" s="16" t="s">
        <v>1271</v>
      </c>
      <c r="BS65" s="16" t="s">
        <v>2435</v>
      </c>
      <c r="BT65" s="16" t="s">
        <v>2436</v>
      </c>
      <c r="BU65" s="16" t="s">
        <v>2437</v>
      </c>
      <c r="BX65" s="16" t="s">
        <v>2438</v>
      </c>
    </row>
    <row r="66" spans="61:76">
      <c r="BI66" s="16">
        <v>65</v>
      </c>
      <c r="BJ66" s="16" t="s">
        <v>143</v>
      </c>
      <c r="BK66" s="16" t="s">
        <v>2097</v>
      </c>
      <c r="BL66" s="16" t="s">
        <v>2098</v>
      </c>
      <c r="BM66" s="16" t="s">
        <v>2118</v>
      </c>
      <c r="BN66" s="16" t="s">
        <v>2119</v>
      </c>
      <c r="BO66" s="16" t="s">
        <v>2520</v>
      </c>
      <c r="BP66" s="16" t="s">
        <v>1275</v>
      </c>
      <c r="BQ66" s="16" t="s">
        <v>1276</v>
      </c>
      <c r="BR66" s="16" t="s">
        <v>1271</v>
      </c>
      <c r="BS66" s="16" t="s">
        <v>2460</v>
      </c>
      <c r="BT66" s="16" t="s">
        <v>2469</v>
      </c>
      <c r="BU66" s="16" t="s">
        <v>2470</v>
      </c>
      <c r="BX66" s="16" t="s">
        <v>2438</v>
      </c>
    </row>
    <row r="67" spans="61:76">
      <c r="BI67" s="16">
        <v>66</v>
      </c>
      <c r="BJ67" s="16" t="s">
        <v>143</v>
      </c>
      <c r="BK67" s="16" t="s">
        <v>2097</v>
      </c>
      <c r="BL67" s="16" t="s">
        <v>2098</v>
      </c>
      <c r="BM67" s="16" t="s">
        <v>2118</v>
      </c>
      <c r="BN67" s="16" t="s">
        <v>2119</v>
      </c>
      <c r="BO67" s="16" t="s">
        <v>2520</v>
      </c>
      <c r="BP67" s="16" t="s">
        <v>1275</v>
      </c>
      <c r="BQ67" s="16" t="s">
        <v>1276</v>
      </c>
      <c r="BR67" s="16" t="s">
        <v>1271</v>
      </c>
      <c r="BS67" s="16" t="s">
        <v>2435</v>
      </c>
      <c r="BT67" s="16" t="s">
        <v>2469</v>
      </c>
      <c r="BU67" s="16" t="s">
        <v>2470</v>
      </c>
      <c r="BX67" s="16" t="s">
        <v>2438</v>
      </c>
    </row>
    <row r="68" spans="61:76">
      <c r="BI68" s="16">
        <v>67</v>
      </c>
      <c r="BJ68" s="16" t="s">
        <v>143</v>
      </c>
      <c r="BK68" s="16" t="s">
        <v>2122</v>
      </c>
      <c r="BL68" s="16" t="s">
        <v>2123</v>
      </c>
      <c r="BM68" s="16" t="s">
        <v>2131</v>
      </c>
      <c r="BN68" s="16" t="s">
        <v>2132</v>
      </c>
      <c r="BO68" s="16" t="s">
        <v>2521</v>
      </c>
      <c r="BP68" s="16" t="s">
        <v>1277</v>
      </c>
      <c r="BQ68" s="16" t="s">
        <v>1278</v>
      </c>
      <c r="BR68" s="16" t="s">
        <v>1279</v>
      </c>
      <c r="BS68" s="16" t="s">
        <v>2435</v>
      </c>
      <c r="BT68" s="16" t="s">
        <v>2436</v>
      </c>
      <c r="BU68" s="16" t="s">
        <v>2437</v>
      </c>
      <c r="BX68" s="16" t="s">
        <v>2450</v>
      </c>
    </row>
    <row r="69" spans="61:76">
      <c r="BI69" s="16">
        <v>68</v>
      </c>
      <c r="BJ69" s="16" t="s">
        <v>143</v>
      </c>
      <c r="BK69" s="16" t="s">
        <v>2155</v>
      </c>
      <c r="BL69" s="16" t="s">
        <v>2156</v>
      </c>
      <c r="BM69" s="16" t="s">
        <v>2169</v>
      </c>
      <c r="BN69" s="16" t="s">
        <v>2170</v>
      </c>
      <c r="BO69" s="16" t="s">
        <v>2522</v>
      </c>
      <c r="BP69" s="16" t="s">
        <v>1258</v>
      </c>
      <c r="BQ69" s="16" t="s">
        <v>1259</v>
      </c>
      <c r="BR69" s="16" t="s">
        <v>1260</v>
      </c>
      <c r="BS69" s="16" t="s">
        <v>2435</v>
      </c>
      <c r="BT69" s="16" t="s">
        <v>2436</v>
      </c>
      <c r="BU69" s="16" t="s">
        <v>2437</v>
      </c>
      <c r="BV69" s="16" t="s">
        <v>2523</v>
      </c>
      <c r="BX69" s="16" t="s">
        <v>2524</v>
      </c>
    </row>
    <row r="70" spans="61:76">
      <c r="BI70" s="16">
        <v>69</v>
      </c>
      <c r="BJ70" s="16" t="s">
        <v>143</v>
      </c>
      <c r="BK70" s="16" t="s">
        <v>2179</v>
      </c>
      <c r="BL70" s="16" t="s">
        <v>2180</v>
      </c>
      <c r="BM70" s="16" t="s">
        <v>2201</v>
      </c>
      <c r="BN70" s="16" t="s">
        <v>2202</v>
      </c>
      <c r="BO70" s="16" t="s">
        <v>2525</v>
      </c>
      <c r="BP70" s="16" t="s">
        <v>1283</v>
      </c>
      <c r="BQ70" s="16" t="s">
        <v>1284</v>
      </c>
      <c r="BR70" s="16" t="s">
        <v>1285</v>
      </c>
      <c r="BS70" s="16" t="s">
        <v>2435</v>
      </c>
      <c r="BT70" s="16" t="s">
        <v>2436</v>
      </c>
      <c r="BU70" s="16" t="s">
        <v>2437</v>
      </c>
      <c r="BX70" s="16" t="s">
        <v>2442</v>
      </c>
    </row>
    <row r="71" spans="61:76">
      <c r="BI71" s="16">
        <v>70</v>
      </c>
      <c r="BJ71" s="16" t="s">
        <v>143</v>
      </c>
      <c r="BK71" s="16" t="s">
        <v>2213</v>
      </c>
      <c r="BL71" s="16" t="s">
        <v>2214</v>
      </c>
      <c r="BM71" s="16" t="s">
        <v>2215</v>
      </c>
      <c r="BN71" s="16" t="s">
        <v>2216</v>
      </c>
      <c r="BO71" s="16" t="s">
        <v>2526</v>
      </c>
      <c r="BP71" s="16" t="s">
        <v>1272</v>
      </c>
      <c r="BQ71" s="16" t="s">
        <v>1273</v>
      </c>
      <c r="BR71" s="16" t="s">
        <v>1274</v>
      </c>
      <c r="BS71" s="16" t="s">
        <v>2527</v>
      </c>
      <c r="BT71" s="16" t="s">
        <v>2528</v>
      </c>
      <c r="BU71" s="16" t="s">
        <v>2529</v>
      </c>
      <c r="BX71" s="16" t="s">
        <v>2438</v>
      </c>
    </row>
    <row r="72" spans="61:76">
      <c r="BI72" s="16">
        <v>71</v>
      </c>
      <c r="BJ72" s="16" t="s">
        <v>143</v>
      </c>
      <c r="BK72" s="16" t="s">
        <v>2213</v>
      </c>
      <c r="BL72" s="16" t="s">
        <v>2214</v>
      </c>
      <c r="BM72" s="16" t="s">
        <v>2217</v>
      </c>
      <c r="BN72" s="16" t="s">
        <v>2218</v>
      </c>
      <c r="BO72" s="16" t="s">
        <v>2526</v>
      </c>
      <c r="BP72" s="16" t="s">
        <v>1272</v>
      </c>
      <c r="BQ72" s="16" t="s">
        <v>1273</v>
      </c>
      <c r="BR72" s="16" t="s">
        <v>1274</v>
      </c>
      <c r="BS72" s="16" t="s">
        <v>2527</v>
      </c>
      <c r="BT72" s="16" t="s">
        <v>2528</v>
      </c>
      <c r="BU72" s="16" t="s">
        <v>2529</v>
      </c>
      <c r="BX72" s="16" t="s">
        <v>2438</v>
      </c>
    </row>
    <row r="73" spans="61:76">
      <c r="BI73" s="16">
        <v>72</v>
      </c>
      <c r="BJ73" s="16" t="s">
        <v>143</v>
      </c>
      <c r="BK73" s="16" t="s">
        <v>2213</v>
      </c>
      <c r="BL73" s="16" t="s">
        <v>2214</v>
      </c>
      <c r="BM73" s="16" t="s">
        <v>2219</v>
      </c>
      <c r="BN73" s="16" t="s">
        <v>2220</v>
      </c>
      <c r="BO73" s="16" t="s">
        <v>2526</v>
      </c>
      <c r="BP73" s="16" t="s">
        <v>1272</v>
      </c>
      <c r="BQ73" s="16" t="s">
        <v>1273</v>
      </c>
      <c r="BR73" s="16" t="s">
        <v>1274</v>
      </c>
      <c r="BS73" s="16" t="s">
        <v>2527</v>
      </c>
      <c r="BT73" s="16" t="s">
        <v>2528</v>
      </c>
      <c r="BU73" s="16" t="s">
        <v>2529</v>
      </c>
      <c r="BX73" s="16" t="s">
        <v>2438</v>
      </c>
    </row>
    <row r="74" spans="61:76">
      <c r="BI74" s="16">
        <v>73</v>
      </c>
      <c r="BJ74" s="16" t="s">
        <v>143</v>
      </c>
      <c r="BK74" s="16" t="s">
        <v>2213</v>
      </c>
      <c r="BL74" s="16" t="s">
        <v>2214</v>
      </c>
      <c r="BM74" s="16" t="s">
        <v>2221</v>
      </c>
      <c r="BN74" s="16" t="s">
        <v>2222</v>
      </c>
      <c r="BO74" s="16" t="s">
        <v>2526</v>
      </c>
      <c r="BP74" s="16" t="s">
        <v>1272</v>
      </c>
      <c r="BQ74" s="16" t="s">
        <v>1273</v>
      </c>
      <c r="BR74" s="16" t="s">
        <v>1274</v>
      </c>
      <c r="BS74" s="16" t="s">
        <v>2527</v>
      </c>
      <c r="BT74" s="16" t="s">
        <v>2528</v>
      </c>
      <c r="BU74" s="16" t="s">
        <v>2529</v>
      </c>
      <c r="BX74" s="16" t="s">
        <v>2438</v>
      </c>
    </row>
    <row r="75" spans="61:76">
      <c r="BI75" s="16">
        <v>74</v>
      </c>
      <c r="BJ75" s="16" t="s">
        <v>143</v>
      </c>
      <c r="BK75" s="16" t="s">
        <v>2213</v>
      </c>
      <c r="BL75" s="16" t="s">
        <v>2214</v>
      </c>
      <c r="BM75" s="16" t="s">
        <v>2223</v>
      </c>
      <c r="BN75" s="16" t="s">
        <v>2224</v>
      </c>
      <c r="BO75" s="16" t="s">
        <v>2526</v>
      </c>
      <c r="BP75" s="16" t="s">
        <v>1272</v>
      </c>
      <c r="BQ75" s="16" t="s">
        <v>1273</v>
      </c>
      <c r="BR75" s="16" t="s">
        <v>1274</v>
      </c>
      <c r="BS75" s="16" t="s">
        <v>2527</v>
      </c>
      <c r="BT75" s="16" t="s">
        <v>2528</v>
      </c>
      <c r="BU75" s="16" t="s">
        <v>2529</v>
      </c>
      <c r="BX75" s="16" t="s">
        <v>2438</v>
      </c>
    </row>
    <row r="76" spans="61:76">
      <c r="BI76" s="16">
        <v>75</v>
      </c>
      <c r="BJ76" s="16" t="s">
        <v>143</v>
      </c>
      <c r="BK76" s="16" t="s">
        <v>2213</v>
      </c>
      <c r="BL76" s="16" t="s">
        <v>2214</v>
      </c>
      <c r="BM76" s="16" t="s">
        <v>2225</v>
      </c>
      <c r="BN76" s="16" t="s">
        <v>2226</v>
      </c>
      <c r="BO76" s="16" t="s">
        <v>2526</v>
      </c>
      <c r="BP76" s="16" t="s">
        <v>1272</v>
      </c>
      <c r="BQ76" s="16" t="s">
        <v>1273</v>
      </c>
      <c r="BR76" s="16" t="s">
        <v>1274</v>
      </c>
      <c r="BS76" s="16" t="s">
        <v>2527</v>
      </c>
      <c r="BT76" s="16" t="s">
        <v>2528</v>
      </c>
      <c r="BU76" s="16" t="s">
        <v>2529</v>
      </c>
      <c r="BX76" s="16" t="s">
        <v>2438</v>
      </c>
    </row>
    <row r="77" spans="61:76">
      <c r="BI77" s="16">
        <v>76</v>
      </c>
      <c r="BJ77" s="16" t="s">
        <v>143</v>
      </c>
      <c r="BK77" s="16" t="s">
        <v>2213</v>
      </c>
      <c r="BL77" s="16" t="s">
        <v>2214</v>
      </c>
      <c r="BM77" s="16" t="s">
        <v>2227</v>
      </c>
      <c r="BN77" s="16" t="s">
        <v>2228</v>
      </c>
      <c r="BO77" s="16" t="s">
        <v>2526</v>
      </c>
      <c r="BP77" s="16" t="s">
        <v>1272</v>
      </c>
      <c r="BQ77" s="16" t="s">
        <v>1273</v>
      </c>
      <c r="BR77" s="16" t="s">
        <v>1274</v>
      </c>
      <c r="BS77" s="16" t="s">
        <v>2527</v>
      </c>
      <c r="BT77" s="16" t="s">
        <v>2528</v>
      </c>
      <c r="BU77" s="16" t="s">
        <v>2529</v>
      </c>
      <c r="BX77" s="16" t="s">
        <v>2438</v>
      </c>
    </row>
    <row r="78" spans="61:76">
      <c r="BI78" s="16">
        <v>77</v>
      </c>
      <c r="BJ78" s="16" t="s">
        <v>143</v>
      </c>
      <c r="BK78" s="16" t="s">
        <v>2213</v>
      </c>
      <c r="BL78" s="16" t="s">
        <v>2214</v>
      </c>
      <c r="BM78" s="16" t="s">
        <v>2229</v>
      </c>
      <c r="BN78" s="16" t="s">
        <v>2230</v>
      </c>
      <c r="BO78" s="16" t="s">
        <v>2526</v>
      </c>
      <c r="BP78" s="16" t="s">
        <v>1272</v>
      </c>
      <c r="BQ78" s="16" t="s">
        <v>1273</v>
      </c>
      <c r="BR78" s="16" t="s">
        <v>1274</v>
      </c>
      <c r="BS78" s="16" t="s">
        <v>2527</v>
      </c>
      <c r="BT78" s="16" t="s">
        <v>2528</v>
      </c>
      <c r="BU78" s="16" t="s">
        <v>2529</v>
      </c>
      <c r="BX78" s="16" t="s">
        <v>2438</v>
      </c>
    </row>
    <row r="79" spans="61:76">
      <c r="BI79" s="16">
        <v>78</v>
      </c>
      <c r="BJ79" s="16" t="s">
        <v>143</v>
      </c>
      <c r="BK79" s="16" t="s">
        <v>2213</v>
      </c>
      <c r="BL79" s="16" t="s">
        <v>2214</v>
      </c>
      <c r="BM79" s="16" t="s">
        <v>2231</v>
      </c>
      <c r="BN79" s="16" t="s">
        <v>2232</v>
      </c>
      <c r="BO79" s="16" t="s">
        <v>2526</v>
      </c>
      <c r="BP79" s="16" t="s">
        <v>1272</v>
      </c>
      <c r="BQ79" s="16" t="s">
        <v>1273</v>
      </c>
      <c r="BR79" s="16" t="s">
        <v>1274</v>
      </c>
      <c r="BS79" s="16" t="s">
        <v>2527</v>
      </c>
      <c r="BT79" s="16" t="s">
        <v>2528</v>
      </c>
      <c r="BU79" s="16" t="s">
        <v>2529</v>
      </c>
      <c r="BX79" s="16" t="s">
        <v>2438</v>
      </c>
    </row>
    <row r="80" spans="61:76">
      <c r="BI80" s="16">
        <v>79</v>
      </c>
      <c r="BJ80" s="16" t="s">
        <v>143</v>
      </c>
      <c r="BK80" s="16" t="s">
        <v>2213</v>
      </c>
      <c r="BL80" s="16" t="s">
        <v>2214</v>
      </c>
      <c r="BM80" s="16" t="s">
        <v>2233</v>
      </c>
      <c r="BN80" s="16" t="s">
        <v>2234</v>
      </c>
      <c r="BO80" s="16" t="s">
        <v>2526</v>
      </c>
      <c r="BP80" s="16" t="s">
        <v>1272</v>
      </c>
      <c r="BQ80" s="16" t="s">
        <v>1273</v>
      </c>
      <c r="BR80" s="16" t="s">
        <v>1274</v>
      </c>
      <c r="BS80" s="16" t="s">
        <v>2527</v>
      </c>
      <c r="BT80" s="16" t="s">
        <v>2528</v>
      </c>
      <c r="BU80" s="16" t="s">
        <v>2529</v>
      </c>
      <c r="BX80" s="16" t="s">
        <v>2438</v>
      </c>
    </row>
    <row r="81" spans="61:76">
      <c r="BI81" s="16">
        <v>80</v>
      </c>
      <c r="BJ81" s="16" t="s">
        <v>143</v>
      </c>
      <c r="BK81" s="16" t="s">
        <v>2213</v>
      </c>
      <c r="BL81" s="16" t="s">
        <v>2214</v>
      </c>
      <c r="BM81" s="16" t="s">
        <v>2235</v>
      </c>
      <c r="BN81" s="16" t="s">
        <v>2236</v>
      </c>
      <c r="BO81" s="16" t="s">
        <v>2526</v>
      </c>
      <c r="BP81" s="16" t="s">
        <v>1272</v>
      </c>
      <c r="BQ81" s="16" t="s">
        <v>1273</v>
      </c>
      <c r="BR81" s="16" t="s">
        <v>1274</v>
      </c>
      <c r="BS81" s="16" t="s">
        <v>2527</v>
      </c>
      <c r="BT81" s="16" t="s">
        <v>2528</v>
      </c>
      <c r="BU81" s="16" t="s">
        <v>2529</v>
      </c>
      <c r="BX81" s="16" t="s">
        <v>2438</v>
      </c>
    </row>
    <row r="82" spans="61:76">
      <c r="BI82" s="16">
        <v>81</v>
      </c>
      <c r="BJ82" s="16" t="s">
        <v>143</v>
      </c>
      <c r="BK82" s="16" t="s">
        <v>2213</v>
      </c>
      <c r="BL82" s="16" t="s">
        <v>2214</v>
      </c>
      <c r="BM82" s="16" t="s">
        <v>2171</v>
      </c>
      <c r="BN82" s="16" t="s">
        <v>2237</v>
      </c>
      <c r="BO82" s="16" t="s">
        <v>2526</v>
      </c>
      <c r="BP82" s="16" t="s">
        <v>1272</v>
      </c>
      <c r="BQ82" s="16" t="s">
        <v>1273</v>
      </c>
      <c r="BR82" s="16" t="s">
        <v>1274</v>
      </c>
      <c r="BS82" s="16" t="s">
        <v>2527</v>
      </c>
      <c r="BT82" s="16" t="s">
        <v>2528</v>
      </c>
      <c r="BU82" s="16" t="s">
        <v>2529</v>
      </c>
      <c r="BX82" s="16" t="s">
        <v>2438</v>
      </c>
    </row>
    <row r="83" spans="61:76">
      <c r="BI83" s="16">
        <v>82</v>
      </c>
      <c r="BJ83" s="16" t="s">
        <v>143</v>
      </c>
      <c r="BK83" s="16" t="s">
        <v>2213</v>
      </c>
      <c r="BL83" s="16" t="s">
        <v>2214</v>
      </c>
      <c r="BM83" s="16" t="s">
        <v>2238</v>
      </c>
      <c r="BN83" s="16" t="s">
        <v>2239</v>
      </c>
      <c r="BO83" s="16" t="s">
        <v>2526</v>
      </c>
      <c r="BP83" s="16" t="s">
        <v>1272</v>
      </c>
      <c r="BQ83" s="16" t="s">
        <v>1273</v>
      </c>
      <c r="BR83" s="16" t="s">
        <v>1274</v>
      </c>
      <c r="BS83" s="16" t="s">
        <v>2527</v>
      </c>
      <c r="BT83" s="16" t="s">
        <v>2528</v>
      </c>
      <c r="BU83" s="16" t="s">
        <v>2529</v>
      </c>
      <c r="BX83" s="16" t="s">
        <v>2438</v>
      </c>
    </row>
    <row r="84" spans="61:76">
      <c r="BI84" s="16">
        <v>83</v>
      </c>
      <c r="BJ84" s="16" t="s">
        <v>143</v>
      </c>
      <c r="BK84" s="16" t="s">
        <v>2213</v>
      </c>
      <c r="BL84" s="16" t="s">
        <v>2214</v>
      </c>
      <c r="BM84" s="16" t="s">
        <v>2240</v>
      </c>
      <c r="BN84" s="16" t="s">
        <v>2241</v>
      </c>
      <c r="BO84" s="16" t="s">
        <v>2526</v>
      </c>
      <c r="BP84" s="16" t="s">
        <v>1272</v>
      </c>
      <c r="BQ84" s="16" t="s">
        <v>1273</v>
      </c>
      <c r="BR84" s="16" t="s">
        <v>1274</v>
      </c>
      <c r="BS84" s="16" t="s">
        <v>2527</v>
      </c>
      <c r="BT84" s="16" t="s">
        <v>2528</v>
      </c>
      <c r="BU84" s="16" t="s">
        <v>2529</v>
      </c>
      <c r="BX84" s="16" t="s">
        <v>2438</v>
      </c>
    </row>
    <row r="85" spans="61:76">
      <c r="BI85" s="16">
        <v>84</v>
      </c>
      <c r="BJ85" s="16" t="s">
        <v>143</v>
      </c>
      <c r="BK85" s="16" t="s">
        <v>2213</v>
      </c>
      <c r="BL85" s="16" t="s">
        <v>2214</v>
      </c>
      <c r="BM85" s="16" t="s">
        <v>2242</v>
      </c>
      <c r="BN85" s="16" t="s">
        <v>2243</v>
      </c>
      <c r="BO85" s="16" t="s">
        <v>2526</v>
      </c>
      <c r="BP85" s="16" t="s">
        <v>1272</v>
      </c>
      <c r="BQ85" s="16" t="s">
        <v>1273</v>
      </c>
      <c r="BR85" s="16" t="s">
        <v>1274</v>
      </c>
      <c r="BS85" s="16" t="s">
        <v>2527</v>
      </c>
      <c r="BT85" s="16" t="s">
        <v>2528</v>
      </c>
      <c r="BU85" s="16" t="s">
        <v>2529</v>
      </c>
      <c r="BX85" s="16" t="s">
        <v>2438</v>
      </c>
    </row>
    <row r="86" spans="61:76">
      <c r="BI86" s="16">
        <v>85</v>
      </c>
      <c r="BJ86" s="16" t="s">
        <v>143</v>
      </c>
      <c r="BK86" s="16" t="s">
        <v>2213</v>
      </c>
      <c r="BL86" s="16" t="s">
        <v>2214</v>
      </c>
      <c r="BM86" s="16" t="s">
        <v>2242</v>
      </c>
      <c r="BN86" s="16" t="s">
        <v>2243</v>
      </c>
      <c r="BO86" s="16" t="s">
        <v>2499</v>
      </c>
      <c r="BP86" s="16" t="s">
        <v>1342</v>
      </c>
      <c r="BQ86" s="16" t="s">
        <v>1343</v>
      </c>
      <c r="BR86" s="16" t="s">
        <v>1335</v>
      </c>
      <c r="BS86" s="16" t="s">
        <v>2435</v>
      </c>
      <c r="BT86" s="16" t="s">
        <v>2436</v>
      </c>
      <c r="BU86" s="16" t="s">
        <v>2437</v>
      </c>
      <c r="BX86" s="16" t="s">
        <v>2500</v>
      </c>
    </row>
    <row r="87" spans="61:76">
      <c r="BI87" s="16">
        <v>86</v>
      </c>
      <c r="BJ87" s="16" t="s">
        <v>143</v>
      </c>
      <c r="BK87" s="16" t="s">
        <v>2213</v>
      </c>
      <c r="BL87" s="16" t="s">
        <v>2214</v>
      </c>
      <c r="BM87" s="16" t="s">
        <v>2244</v>
      </c>
      <c r="BN87" s="16" t="s">
        <v>2245</v>
      </c>
      <c r="BO87" s="16" t="s">
        <v>2526</v>
      </c>
      <c r="BP87" s="16" t="s">
        <v>1272</v>
      </c>
      <c r="BQ87" s="16" t="s">
        <v>1273</v>
      </c>
      <c r="BR87" s="16" t="s">
        <v>1274</v>
      </c>
      <c r="BS87" s="16" t="s">
        <v>2527</v>
      </c>
      <c r="BT87" s="16" t="s">
        <v>2528</v>
      </c>
      <c r="BU87" s="16" t="s">
        <v>2529</v>
      </c>
      <c r="BX87" s="16" t="s">
        <v>2438</v>
      </c>
    </row>
    <row r="88" spans="61:76">
      <c r="BI88" s="16">
        <v>87</v>
      </c>
      <c r="BJ88" s="16" t="s">
        <v>143</v>
      </c>
      <c r="BK88" s="16" t="s">
        <v>2213</v>
      </c>
      <c r="BL88" s="16" t="s">
        <v>2214</v>
      </c>
      <c r="BM88" s="16" t="s">
        <v>2246</v>
      </c>
      <c r="BN88" s="16" t="s">
        <v>2247</v>
      </c>
      <c r="BO88" s="16" t="s">
        <v>2526</v>
      </c>
      <c r="BP88" s="16" t="s">
        <v>1272</v>
      </c>
      <c r="BQ88" s="16" t="s">
        <v>1273</v>
      </c>
      <c r="BR88" s="16" t="s">
        <v>1274</v>
      </c>
      <c r="BS88" s="16" t="s">
        <v>2527</v>
      </c>
      <c r="BT88" s="16" t="s">
        <v>2528</v>
      </c>
      <c r="BU88" s="16" t="s">
        <v>2529</v>
      </c>
      <c r="BX88" s="16" t="s">
        <v>2438</v>
      </c>
    </row>
    <row r="89" spans="61:76">
      <c r="BI89" s="16">
        <v>88</v>
      </c>
      <c r="BJ89" s="16" t="s">
        <v>143</v>
      </c>
      <c r="BK89" s="16" t="s">
        <v>2248</v>
      </c>
      <c r="BL89" s="16" t="s">
        <v>2249</v>
      </c>
      <c r="BM89" s="16" t="s">
        <v>2254</v>
      </c>
      <c r="BN89" s="16" t="s">
        <v>2255</v>
      </c>
      <c r="BO89" s="16" t="s">
        <v>2530</v>
      </c>
      <c r="BP89" s="16" t="s">
        <v>1253</v>
      </c>
      <c r="BQ89" s="16" t="s">
        <v>1254</v>
      </c>
      <c r="BR89" s="16" t="s">
        <v>1247</v>
      </c>
      <c r="BS89" s="16" t="s">
        <v>2435</v>
      </c>
      <c r="BT89" s="16" t="s">
        <v>2436</v>
      </c>
      <c r="BU89" s="16" t="s">
        <v>2437</v>
      </c>
      <c r="BX89" s="16" t="s">
        <v>2438</v>
      </c>
    </row>
    <row r="90" spans="61:76">
      <c r="BI90" s="16">
        <v>89</v>
      </c>
      <c r="BJ90" s="16" t="s">
        <v>143</v>
      </c>
      <c r="BK90" s="16" t="s">
        <v>2248</v>
      </c>
      <c r="BL90" s="16" t="s">
        <v>2249</v>
      </c>
      <c r="BM90" s="16" t="s">
        <v>2254</v>
      </c>
      <c r="BN90" s="16" t="s">
        <v>2255</v>
      </c>
      <c r="BO90" s="16" t="s">
        <v>2531</v>
      </c>
      <c r="BP90" s="16" t="s">
        <v>1304</v>
      </c>
      <c r="BQ90" s="16" t="s">
        <v>1305</v>
      </c>
      <c r="BR90" s="16" t="s">
        <v>1247</v>
      </c>
      <c r="BS90" s="16" t="s">
        <v>2435</v>
      </c>
      <c r="BT90" s="16" t="s">
        <v>2436</v>
      </c>
      <c r="BU90" s="16" t="s">
        <v>2437</v>
      </c>
      <c r="BX90" s="16" t="s">
        <v>2457</v>
      </c>
    </row>
    <row r="91" spans="61:76">
      <c r="BI91" s="16">
        <v>90</v>
      </c>
      <c r="BJ91" s="16" t="s">
        <v>143</v>
      </c>
      <c r="BK91" s="16" t="s">
        <v>2248</v>
      </c>
      <c r="BL91" s="16" t="s">
        <v>2249</v>
      </c>
      <c r="BM91" s="16" t="s">
        <v>2256</v>
      </c>
      <c r="BN91" s="16" t="s">
        <v>2257</v>
      </c>
      <c r="BO91" s="16" t="s">
        <v>2532</v>
      </c>
      <c r="BP91" s="16" t="s">
        <v>2533</v>
      </c>
      <c r="BQ91" s="16" t="s">
        <v>2534</v>
      </c>
      <c r="BR91" s="16" t="s">
        <v>1247</v>
      </c>
      <c r="BS91" s="16" t="s">
        <v>2535</v>
      </c>
      <c r="BT91" s="16" t="s">
        <v>2536</v>
      </c>
      <c r="BU91" s="16" t="s">
        <v>2537</v>
      </c>
      <c r="BX91" s="16" t="s">
        <v>2538</v>
      </c>
    </row>
    <row r="92" spans="61:76">
      <c r="BI92" s="16">
        <v>91</v>
      </c>
      <c r="BJ92" s="16" t="s">
        <v>143</v>
      </c>
      <c r="BK92" s="16" t="s">
        <v>2248</v>
      </c>
      <c r="BL92" s="16" t="s">
        <v>2249</v>
      </c>
      <c r="BM92" s="16" t="s">
        <v>2258</v>
      </c>
      <c r="BN92" s="16" t="s">
        <v>2259</v>
      </c>
      <c r="BO92" s="16" t="s">
        <v>2539</v>
      </c>
      <c r="BP92" s="16" t="s">
        <v>1212</v>
      </c>
      <c r="BQ92" s="16" t="s">
        <v>1213</v>
      </c>
      <c r="BR92" s="16" t="s">
        <v>1214</v>
      </c>
      <c r="BS92" s="16" t="s">
        <v>2435</v>
      </c>
      <c r="BT92" s="16" t="s">
        <v>2436</v>
      </c>
      <c r="BU92" s="16" t="s">
        <v>2437</v>
      </c>
      <c r="BX92" s="16" t="s">
        <v>2450</v>
      </c>
    </row>
    <row r="93" spans="61:76">
      <c r="BI93" s="16">
        <v>92</v>
      </c>
      <c r="BJ93" s="16" t="s">
        <v>143</v>
      </c>
      <c r="BK93" s="16" t="s">
        <v>2248</v>
      </c>
      <c r="BL93" s="16" t="s">
        <v>2249</v>
      </c>
      <c r="BM93" s="16" t="s">
        <v>2258</v>
      </c>
      <c r="BN93" s="16" t="s">
        <v>2259</v>
      </c>
      <c r="BO93" s="16" t="s">
        <v>2540</v>
      </c>
      <c r="BP93" s="16" t="s">
        <v>1245</v>
      </c>
      <c r="BQ93" s="16" t="s">
        <v>1246</v>
      </c>
      <c r="BR93" s="16" t="s">
        <v>1247</v>
      </c>
      <c r="BS93" s="16" t="s">
        <v>2435</v>
      </c>
      <c r="BT93" s="16" t="s">
        <v>2436</v>
      </c>
      <c r="BU93" s="16" t="s">
        <v>2437</v>
      </c>
      <c r="BX93" s="16" t="s">
        <v>2541</v>
      </c>
    </row>
    <row r="94" spans="61:76">
      <c r="BI94" s="16">
        <v>93</v>
      </c>
      <c r="BJ94" s="16" t="s">
        <v>143</v>
      </c>
      <c r="BK94" s="16" t="s">
        <v>2248</v>
      </c>
      <c r="BL94" s="16" t="s">
        <v>2249</v>
      </c>
      <c r="BM94" s="16" t="s">
        <v>2262</v>
      </c>
      <c r="BN94" s="16" t="s">
        <v>2263</v>
      </c>
      <c r="BO94" s="16" t="s">
        <v>2542</v>
      </c>
      <c r="BP94" s="16" t="s">
        <v>1248</v>
      </c>
      <c r="BQ94" s="16" t="s">
        <v>1249</v>
      </c>
      <c r="BR94" s="16" t="s">
        <v>1247</v>
      </c>
      <c r="BS94" s="16" t="s">
        <v>2435</v>
      </c>
      <c r="BT94" s="16" t="s">
        <v>2436</v>
      </c>
      <c r="BU94" s="16" t="s">
        <v>2437</v>
      </c>
      <c r="BX94" s="16" t="s">
        <v>2543</v>
      </c>
    </row>
    <row r="95" spans="61:76">
      <c r="BI95" s="16">
        <v>94</v>
      </c>
      <c r="BJ95" s="16" t="s">
        <v>143</v>
      </c>
      <c r="BK95" s="16" t="s">
        <v>2248</v>
      </c>
      <c r="BL95" s="16" t="s">
        <v>2249</v>
      </c>
      <c r="BM95" s="16" t="s">
        <v>2264</v>
      </c>
      <c r="BN95" s="16" t="s">
        <v>2265</v>
      </c>
      <c r="BO95" s="16" t="s">
        <v>2531</v>
      </c>
      <c r="BP95" s="16" t="s">
        <v>1304</v>
      </c>
      <c r="BQ95" s="16" t="s">
        <v>1305</v>
      </c>
      <c r="BR95" s="16" t="s">
        <v>1247</v>
      </c>
      <c r="BS95" s="16" t="s">
        <v>2435</v>
      </c>
      <c r="BT95" s="16" t="s">
        <v>2436</v>
      </c>
      <c r="BU95" s="16" t="s">
        <v>2437</v>
      </c>
      <c r="BX95" s="16" t="s">
        <v>2457</v>
      </c>
    </row>
    <row r="96" spans="61:76">
      <c r="BI96" s="16">
        <v>95</v>
      </c>
      <c r="BJ96" s="16" t="s">
        <v>143</v>
      </c>
      <c r="BK96" s="16" t="s">
        <v>2248</v>
      </c>
      <c r="BL96" s="16" t="s">
        <v>2249</v>
      </c>
      <c r="BM96" s="16" t="s">
        <v>2264</v>
      </c>
      <c r="BN96" s="16" t="s">
        <v>2265</v>
      </c>
      <c r="BO96" s="16" t="s">
        <v>2544</v>
      </c>
      <c r="BP96" s="16" t="s">
        <v>1318</v>
      </c>
      <c r="BQ96" s="16" t="s">
        <v>1319</v>
      </c>
      <c r="BR96" s="16" t="s">
        <v>1217</v>
      </c>
      <c r="BS96" s="16" t="s">
        <v>2527</v>
      </c>
      <c r="BT96" s="16" t="s">
        <v>2528</v>
      </c>
      <c r="BU96" s="16" t="s">
        <v>2529</v>
      </c>
      <c r="BX96" s="16" t="s">
        <v>2545</v>
      </c>
    </row>
    <row r="97" spans="61:76">
      <c r="BI97" s="16">
        <v>96</v>
      </c>
      <c r="BJ97" s="16" t="s">
        <v>143</v>
      </c>
      <c r="BK97" s="16" t="s">
        <v>2248</v>
      </c>
      <c r="BL97" s="16" t="s">
        <v>2249</v>
      </c>
      <c r="BM97" s="16" t="s">
        <v>2264</v>
      </c>
      <c r="BN97" s="16" t="s">
        <v>2265</v>
      </c>
      <c r="BO97" s="16" t="s">
        <v>2487</v>
      </c>
      <c r="BP97" s="16" t="s">
        <v>1320</v>
      </c>
      <c r="BQ97" s="16" t="s">
        <v>1321</v>
      </c>
      <c r="BR97" s="16" t="s">
        <v>1217</v>
      </c>
      <c r="BS97" s="16" t="s">
        <v>2435</v>
      </c>
      <c r="BT97" s="16" t="s">
        <v>2436</v>
      </c>
      <c r="BU97" s="16" t="s">
        <v>2437</v>
      </c>
      <c r="BX97" s="16" t="s">
        <v>2488</v>
      </c>
    </row>
    <row r="98" spans="61:76">
      <c r="BI98" s="16">
        <v>97</v>
      </c>
      <c r="BJ98" s="16" t="s">
        <v>143</v>
      </c>
      <c r="BK98" s="16" t="s">
        <v>2248</v>
      </c>
      <c r="BL98" s="16" t="s">
        <v>2249</v>
      </c>
      <c r="BM98" s="16" t="s">
        <v>2268</v>
      </c>
      <c r="BN98" s="16" t="s">
        <v>2269</v>
      </c>
      <c r="BO98" s="16" t="s">
        <v>2544</v>
      </c>
      <c r="BP98" s="16" t="s">
        <v>1318</v>
      </c>
      <c r="BQ98" s="16" t="s">
        <v>1319</v>
      </c>
      <c r="BR98" s="16" t="s">
        <v>1217</v>
      </c>
      <c r="BS98" s="16" t="s">
        <v>2435</v>
      </c>
      <c r="BT98" s="16" t="s">
        <v>2436</v>
      </c>
      <c r="BU98" s="16" t="s">
        <v>2437</v>
      </c>
      <c r="BX98" s="16" t="s">
        <v>2545</v>
      </c>
    </row>
    <row r="99" spans="61:76">
      <c r="BI99" s="16">
        <v>98</v>
      </c>
      <c r="BJ99" s="16" t="s">
        <v>143</v>
      </c>
      <c r="BK99" s="16" t="s">
        <v>2248</v>
      </c>
      <c r="BL99" s="16" t="s">
        <v>2249</v>
      </c>
      <c r="BM99" s="16" t="s">
        <v>2272</v>
      </c>
      <c r="BN99" s="16" t="s">
        <v>2273</v>
      </c>
      <c r="BO99" s="16" t="s">
        <v>2544</v>
      </c>
      <c r="BP99" s="16" t="s">
        <v>1318</v>
      </c>
      <c r="BQ99" s="16" t="s">
        <v>1319</v>
      </c>
      <c r="BR99" s="16" t="s">
        <v>1217</v>
      </c>
      <c r="BS99" s="16" t="s">
        <v>2527</v>
      </c>
      <c r="BT99" s="16" t="s">
        <v>2528</v>
      </c>
      <c r="BU99" s="16" t="s">
        <v>2529</v>
      </c>
      <c r="BX99" s="16" t="s">
        <v>2545</v>
      </c>
    </row>
    <row r="100" spans="61:76">
      <c r="BI100" s="16">
        <v>99</v>
      </c>
      <c r="BJ100" s="16" t="s">
        <v>143</v>
      </c>
      <c r="BK100" s="16" t="s">
        <v>2248</v>
      </c>
      <c r="BL100" s="16" t="s">
        <v>2249</v>
      </c>
      <c r="BM100" s="16" t="s">
        <v>2274</v>
      </c>
      <c r="BN100" s="16" t="s">
        <v>2275</v>
      </c>
      <c r="BO100" s="16" t="s">
        <v>2546</v>
      </c>
      <c r="BP100" s="16" t="s">
        <v>1338</v>
      </c>
      <c r="BQ100" s="16" t="s">
        <v>1339</v>
      </c>
      <c r="BR100" s="16" t="s">
        <v>1247</v>
      </c>
      <c r="BS100" s="16" t="s">
        <v>2435</v>
      </c>
      <c r="BT100" s="16" t="s">
        <v>2436</v>
      </c>
      <c r="BU100" s="16" t="s">
        <v>2437</v>
      </c>
      <c r="BX100" s="16" t="s">
        <v>2547</v>
      </c>
    </row>
    <row r="101" spans="61:76">
      <c r="BI101" s="16">
        <v>100</v>
      </c>
      <c r="BJ101" s="16" t="s">
        <v>143</v>
      </c>
      <c r="BK101" s="16" t="s">
        <v>2248</v>
      </c>
      <c r="BL101" s="16" t="s">
        <v>2249</v>
      </c>
      <c r="BM101" s="16" t="s">
        <v>2276</v>
      </c>
      <c r="BN101" s="16" t="s">
        <v>2277</v>
      </c>
      <c r="BO101" s="16" t="s">
        <v>2544</v>
      </c>
      <c r="BP101" s="16" t="s">
        <v>1318</v>
      </c>
      <c r="BQ101" s="16" t="s">
        <v>1319</v>
      </c>
      <c r="BR101" s="16" t="s">
        <v>1217</v>
      </c>
      <c r="BS101" s="16" t="s">
        <v>2527</v>
      </c>
      <c r="BT101" s="16" t="s">
        <v>2528</v>
      </c>
      <c r="BU101" s="16" t="s">
        <v>2529</v>
      </c>
      <c r="BX101" s="16" t="s">
        <v>2545</v>
      </c>
    </row>
    <row r="102" spans="61:76">
      <c r="BI102" s="16">
        <v>101</v>
      </c>
      <c r="BJ102" s="16" t="s">
        <v>143</v>
      </c>
      <c r="BK102" s="16" t="s">
        <v>2284</v>
      </c>
      <c r="BL102" s="16" t="s">
        <v>2285</v>
      </c>
      <c r="BM102" s="16" t="s">
        <v>2302</v>
      </c>
      <c r="BN102" s="16" t="s">
        <v>2303</v>
      </c>
      <c r="BO102" s="16" t="s">
        <v>2548</v>
      </c>
      <c r="BP102" s="16" t="s">
        <v>1289</v>
      </c>
      <c r="BQ102" s="16" t="s">
        <v>1290</v>
      </c>
      <c r="BR102" s="16" t="s">
        <v>1291</v>
      </c>
      <c r="BS102" s="16" t="s">
        <v>2435</v>
      </c>
      <c r="BT102" s="16" t="s">
        <v>2436</v>
      </c>
      <c r="BU102" s="16" t="s">
        <v>2437</v>
      </c>
      <c r="BX102" s="16" t="s">
        <v>2450</v>
      </c>
    </row>
    <row r="103" spans="61:76">
      <c r="BI103" s="16">
        <v>102</v>
      </c>
      <c r="BJ103" s="16" t="s">
        <v>143</v>
      </c>
      <c r="BK103" s="16" t="s">
        <v>2304</v>
      </c>
      <c r="BL103" s="16" t="s">
        <v>2305</v>
      </c>
      <c r="BM103" s="16" t="s">
        <v>2316</v>
      </c>
      <c r="BN103" s="16" t="s">
        <v>2317</v>
      </c>
      <c r="BO103" s="16" t="s">
        <v>2549</v>
      </c>
      <c r="BP103" s="16" t="s">
        <v>2550</v>
      </c>
      <c r="BQ103" s="16" t="s">
        <v>2551</v>
      </c>
      <c r="BR103" s="16" t="s">
        <v>1268</v>
      </c>
      <c r="BS103" s="16" t="s">
        <v>2460</v>
      </c>
      <c r="BT103" s="16" t="s">
        <v>2552</v>
      </c>
      <c r="BU103" s="16" t="s">
        <v>2553</v>
      </c>
      <c r="BX103" s="16" t="s">
        <v>2554</v>
      </c>
    </row>
    <row r="104" spans="61:76">
      <c r="BI104" s="16">
        <v>103</v>
      </c>
      <c r="BJ104" s="16" t="s">
        <v>143</v>
      </c>
      <c r="BK104" s="16" t="s">
        <v>2304</v>
      </c>
      <c r="BL104" s="16" t="s">
        <v>2305</v>
      </c>
      <c r="BM104" s="16" t="s">
        <v>2326</v>
      </c>
      <c r="BN104" s="16" t="s">
        <v>2327</v>
      </c>
      <c r="BO104" s="16" t="s">
        <v>2555</v>
      </c>
      <c r="BP104" s="16" t="s">
        <v>1266</v>
      </c>
      <c r="BQ104" s="16" t="s">
        <v>1267</v>
      </c>
      <c r="BR104" s="16" t="s">
        <v>1268</v>
      </c>
      <c r="BS104" s="16" t="s">
        <v>2435</v>
      </c>
      <c r="BT104" s="16" t="s">
        <v>2436</v>
      </c>
      <c r="BU104" s="16" t="s">
        <v>2437</v>
      </c>
      <c r="BX104" s="16" t="s">
        <v>2556</v>
      </c>
    </row>
    <row r="105" spans="61:76">
      <c r="BI105" s="16">
        <v>104</v>
      </c>
      <c r="BJ105" s="16" t="s">
        <v>143</v>
      </c>
      <c r="BK105" s="16" t="s">
        <v>1096</v>
      </c>
      <c r="BL105" s="16" t="s">
        <v>2328</v>
      </c>
      <c r="BM105" s="16" t="s">
        <v>1097</v>
      </c>
      <c r="BN105" s="16" t="s">
        <v>1098</v>
      </c>
      <c r="BO105" s="16" t="s">
        <v>2447</v>
      </c>
      <c r="BP105" s="16" t="s">
        <v>1229</v>
      </c>
      <c r="BQ105" s="16" t="s">
        <v>1230</v>
      </c>
      <c r="BR105" s="16" t="s">
        <v>1217</v>
      </c>
      <c r="BS105" s="16" t="s">
        <v>2435</v>
      </c>
      <c r="BT105" s="16" t="s">
        <v>2436</v>
      </c>
      <c r="BU105" s="16" t="s">
        <v>2437</v>
      </c>
      <c r="BX105" s="16" t="s">
        <v>2557</v>
      </c>
    </row>
    <row r="106" spans="61:76">
      <c r="BI106" s="16">
        <v>105</v>
      </c>
      <c r="BJ106" s="16" t="s">
        <v>143</v>
      </c>
      <c r="BK106" s="16" t="s">
        <v>1096</v>
      </c>
      <c r="BL106" s="16" t="s">
        <v>2328</v>
      </c>
      <c r="BM106" s="16" t="s">
        <v>1097</v>
      </c>
      <c r="BN106" s="16" t="s">
        <v>1098</v>
      </c>
      <c r="BO106" s="16" t="s">
        <v>1095</v>
      </c>
      <c r="BP106" s="16" t="s">
        <v>1101</v>
      </c>
      <c r="BQ106" s="16" t="s">
        <v>1099</v>
      </c>
      <c r="BR106" s="16" t="s">
        <v>1100</v>
      </c>
      <c r="BS106" s="16" t="s">
        <v>2435</v>
      </c>
      <c r="BT106" s="16" t="s">
        <v>2436</v>
      </c>
      <c r="BU106" s="16" t="s">
        <v>2437</v>
      </c>
      <c r="BX106" s="16" t="s">
        <v>2505</v>
      </c>
    </row>
    <row r="107" spans="61:76">
      <c r="BI107" s="16">
        <v>106</v>
      </c>
      <c r="BJ107" s="16" t="s">
        <v>143</v>
      </c>
      <c r="BK107" s="16" t="s">
        <v>2362</v>
      </c>
      <c r="BL107" s="16" t="s">
        <v>2363</v>
      </c>
      <c r="BM107" s="16" t="s">
        <v>2378</v>
      </c>
      <c r="BN107" s="16" t="s">
        <v>2379</v>
      </c>
      <c r="BO107" s="16" t="s">
        <v>2558</v>
      </c>
      <c r="BP107" s="16" t="s">
        <v>1310</v>
      </c>
      <c r="BQ107" s="16" t="s">
        <v>1311</v>
      </c>
      <c r="BR107" s="16" t="s">
        <v>1312</v>
      </c>
      <c r="BS107" s="16" t="s">
        <v>2435</v>
      </c>
      <c r="BT107" s="16" t="s">
        <v>2436</v>
      </c>
      <c r="BU107" s="16" t="s">
        <v>2437</v>
      </c>
      <c r="BX107" s="16" t="s">
        <v>2457</v>
      </c>
    </row>
    <row r="108" spans="61:76">
      <c r="BI108" s="16">
        <v>107</v>
      </c>
      <c r="BJ108" s="16" t="s">
        <v>143</v>
      </c>
      <c r="BK108" s="16" t="s">
        <v>2382</v>
      </c>
      <c r="BL108" s="16" t="s">
        <v>2383</v>
      </c>
      <c r="BM108" s="16" t="s">
        <v>2380</v>
      </c>
      <c r="BN108" s="16" t="s">
        <v>2400</v>
      </c>
      <c r="BO108" s="16" t="s">
        <v>2559</v>
      </c>
      <c r="BP108" s="16" t="s">
        <v>1296</v>
      </c>
      <c r="BQ108" s="16" t="s">
        <v>1297</v>
      </c>
      <c r="BR108" s="16" t="s">
        <v>1298</v>
      </c>
      <c r="BS108" s="16" t="s">
        <v>2435</v>
      </c>
      <c r="BT108" s="16" t="s">
        <v>2436</v>
      </c>
      <c r="BU108" s="16" t="s">
        <v>2437</v>
      </c>
      <c r="BX108" s="16" t="s">
        <v>2560</v>
      </c>
    </row>
  </sheetData>
  <sheetProtection formatColumns="0" formatRows="0"/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REESTR_SOURC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6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AC108"/>
  <sheetViews>
    <sheetView showGridLines="0" zoomScaleNormal="100" workbookViewId="0"/>
  </sheetViews>
  <sheetFormatPr defaultRowHeight="14.25"/>
  <cols>
    <col min="1" max="1" width="3.28515625" style="84" customWidth="1"/>
    <col min="2" max="2" width="8.7109375" style="84" customWidth="1"/>
    <col min="3" max="3" width="22.28515625" style="84" customWidth="1"/>
    <col min="4" max="4" width="4.28515625" style="84" customWidth="1"/>
    <col min="5" max="6" width="4.42578125" style="84" customWidth="1"/>
    <col min="7" max="7" width="4.5703125" style="84" customWidth="1"/>
    <col min="8" max="24" width="4.42578125" style="84" customWidth="1"/>
    <col min="25" max="25" width="4.42578125" style="85" customWidth="1"/>
    <col min="26" max="26" width="9.140625" style="84"/>
    <col min="27" max="27" width="9.140625" style="86"/>
    <col min="28" max="16384" width="9.140625" style="84"/>
  </cols>
  <sheetData>
    <row r="1" spans="1:29" ht="10.5" customHeight="1">
      <c r="A1"/>
      <c r="AA1" s="86" t="s">
        <v>145</v>
      </c>
    </row>
    <row r="2" spans="1:29" ht="16.5" customHeight="1">
      <c r="B2" s="434" t="str">
        <f>"Код отчёта: " &amp; GetCode()</f>
        <v>Код отчёта: WARM.TOPL.Q2.2020</v>
      </c>
      <c r="C2" s="434"/>
      <c r="D2" s="434"/>
      <c r="E2" s="434"/>
      <c r="F2" s="434"/>
      <c r="G2" s="434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8"/>
      <c r="W2" s="87"/>
      <c r="X2" s="87"/>
    </row>
    <row r="3" spans="1:29" ht="18" customHeight="1">
      <c r="B3" s="435" t="str">
        <f>"Версия " &amp; GetVersion()</f>
        <v>Версия 1.0.1</v>
      </c>
      <c r="C3" s="435"/>
      <c r="D3" s="89"/>
      <c r="E3" s="89"/>
      <c r="F3" s="89"/>
      <c r="G3" s="89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7"/>
      <c r="T3" s="87"/>
      <c r="U3" s="87"/>
      <c r="V3" s="88"/>
      <c r="W3" s="88"/>
      <c r="X3" s="88"/>
      <c r="Y3" s="88"/>
    </row>
    <row r="4" spans="1:29" ht="6" customHeight="1">
      <c r="B4" s="90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9" ht="31.9" customHeight="1">
      <c r="A5" s="91"/>
      <c r="B5" s="436" t="str">
        <f>"Информация о фактически сложившихся ценах и объёмах потребления топлива по итогам " &amp; CURRENT_PRD &amp;  " " &amp; god &amp; " года"</f>
        <v>Информация о фактически сложившихся ценах и объёмах потребления топлива по итогам I полугодия 2020 года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8"/>
      <c r="Z5" s="91"/>
      <c r="AB5" s="91"/>
      <c r="AC5" s="91"/>
    </row>
    <row r="6" spans="1:29" ht="11.45" customHeight="1">
      <c r="A6" s="92"/>
      <c r="B6" s="93"/>
      <c r="C6" s="94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5"/>
    </row>
    <row r="7" spans="1:29" ht="18" customHeight="1">
      <c r="A7" s="92"/>
      <c r="B7" s="92"/>
      <c r="C7" s="96"/>
      <c r="D7" s="93"/>
      <c r="E7" s="439" t="s">
        <v>946</v>
      </c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95"/>
    </row>
    <row r="8" spans="1:29" ht="15" customHeight="1">
      <c r="A8" s="92"/>
      <c r="B8" s="92"/>
      <c r="C8" s="96"/>
      <c r="D8" s="93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95"/>
    </row>
    <row r="9" spans="1:29" ht="15" customHeight="1">
      <c r="A9" s="92"/>
      <c r="B9" s="92"/>
      <c r="C9" s="96"/>
      <c r="D9" s="93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95"/>
    </row>
    <row r="10" spans="1:29" ht="10.5" customHeight="1">
      <c r="A10" s="92"/>
      <c r="B10" s="92"/>
      <c r="C10" s="96"/>
      <c r="D10" s="93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95"/>
    </row>
    <row r="11" spans="1:29" ht="27" customHeight="1">
      <c r="A11" s="92"/>
      <c r="B11" s="92"/>
      <c r="C11" s="96"/>
      <c r="D11" s="93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95"/>
    </row>
    <row r="12" spans="1:29" ht="12" customHeight="1">
      <c r="A12" s="92"/>
      <c r="B12" s="92"/>
      <c r="C12" s="96"/>
      <c r="D12" s="93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95"/>
    </row>
    <row r="13" spans="1:29" ht="38.25" customHeight="1">
      <c r="A13" s="92"/>
      <c r="B13" s="92"/>
      <c r="C13" s="96"/>
      <c r="D13" s="93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97"/>
    </row>
    <row r="14" spans="1:29" ht="15" customHeight="1">
      <c r="A14" s="92"/>
      <c r="B14" s="92"/>
      <c r="C14" s="96"/>
      <c r="D14" s="93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95"/>
    </row>
    <row r="15" spans="1:29" ht="15">
      <c r="A15" s="92"/>
      <c r="B15" s="92"/>
      <c r="C15" s="96"/>
      <c r="D15" s="93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95"/>
    </row>
    <row r="16" spans="1:29" ht="15">
      <c r="A16" s="92"/>
      <c r="B16" s="92"/>
      <c r="C16" s="96"/>
      <c r="D16" s="93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95"/>
    </row>
    <row r="17" spans="1:25" ht="15" customHeight="1">
      <c r="A17" s="92"/>
      <c r="B17" s="92"/>
      <c r="C17" s="96"/>
      <c r="D17" s="93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95"/>
    </row>
    <row r="18" spans="1:25" ht="15">
      <c r="A18" s="92"/>
      <c r="B18" s="92"/>
      <c r="C18" s="96"/>
      <c r="D18" s="93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95"/>
    </row>
    <row r="19" spans="1:25" ht="57" customHeight="1">
      <c r="A19" s="92"/>
      <c r="B19" s="92"/>
      <c r="C19" s="96"/>
      <c r="D19" s="96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95"/>
    </row>
    <row r="20" spans="1:25" ht="15" hidden="1">
      <c r="A20" s="92"/>
      <c r="B20" s="92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5"/>
    </row>
    <row r="21" spans="1:25" ht="14.25" hidden="1" customHeight="1">
      <c r="A21" s="92"/>
      <c r="B21" s="92"/>
      <c r="C21" s="96"/>
      <c r="D21" s="93"/>
      <c r="E21" s="98" t="s">
        <v>329</v>
      </c>
      <c r="F21" s="440" t="s">
        <v>86</v>
      </c>
      <c r="G21" s="441"/>
      <c r="H21" s="441"/>
      <c r="I21" s="441"/>
      <c r="J21" s="441"/>
      <c r="K21" s="441"/>
      <c r="L21" s="441"/>
      <c r="M21" s="441"/>
      <c r="N21" s="93"/>
      <c r="O21" s="99" t="s">
        <v>329</v>
      </c>
      <c r="P21" s="443" t="s">
        <v>316</v>
      </c>
      <c r="Q21" s="444"/>
      <c r="R21" s="444"/>
      <c r="S21" s="444"/>
      <c r="T21" s="444"/>
      <c r="U21" s="444"/>
      <c r="V21" s="444"/>
      <c r="W21" s="444"/>
      <c r="X21" s="444"/>
      <c r="Y21" s="95"/>
    </row>
    <row r="22" spans="1:25" ht="14.45" hidden="1" customHeight="1">
      <c r="A22" s="92"/>
      <c r="B22" s="92"/>
      <c r="C22" s="96"/>
      <c r="D22" s="93"/>
      <c r="E22" s="100" t="s">
        <v>329</v>
      </c>
      <c r="F22" s="440" t="s">
        <v>317</v>
      </c>
      <c r="G22" s="441"/>
      <c r="H22" s="441"/>
      <c r="I22" s="441"/>
      <c r="J22" s="441"/>
      <c r="K22" s="441"/>
      <c r="L22" s="441"/>
      <c r="M22" s="441"/>
      <c r="N22" s="93"/>
      <c r="O22" s="101" t="s">
        <v>329</v>
      </c>
      <c r="P22" s="443" t="s">
        <v>146</v>
      </c>
      <c r="Q22" s="444"/>
      <c r="R22" s="444"/>
      <c r="S22" s="444"/>
      <c r="T22" s="444"/>
      <c r="U22" s="444"/>
      <c r="V22" s="444"/>
      <c r="W22" s="444"/>
      <c r="X22" s="444"/>
      <c r="Y22" s="95"/>
    </row>
    <row r="23" spans="1:25" ht="27" hidden="1" customHeight="1">
      <c r="A23" s="92"/>
      <c r="B23" s="92"/>
      <c r="C23" s="96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5"/>
    </row>
    <row r="24" spans="1:25" ht="10.5" hidden="1" customHeight="1">
      <c r="A24" s="92"/>
      <c r="B24" s="92"/>
      <c r="C24" s="96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5"/>
    </row>
    <row r="25" spans="1:25" ht="27" hidden="1" customHeight="1">
      <c r="A25" s="92"/>
      <c r="B25" s="92"/>
      <c r="C25" s="96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5"/>
    </row>
    <row r="26" spans="1:25" ht="12" hidden="1" customHeight="1">
      <c r="A26" s="92"/>
      <c r="B26" s="92"/>
      <c r="C26" s="96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5"/>
    </row>
    <row r="27" spans="1:25" ht="31.5" hidden="1" customHeight="1">
      <c r="A27" s="92"/>
      <c r="B27" s="92"/>
      <c r="C27" s="96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5"/>
    </row>
    <row r="28" spans="1:25" ht="15" hidden="1">
      <c r="A28" s="92"/>
      <c r="B28" s="92"/>
      <c r="C28" s="96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5"/>
    </row>
    <row r="29" spans="1:25" ht="15" hidden="1">
      <c r="A29" s="92"/>
      <c r="B29" s="92"/>
      <c r="C29" s="96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5"/>
    </row>
    <row r="30" spans="1:25" ht="15" hidden="1">
      <c r="A30" s="92"/>
      <c r="B30" s="92"/>
      <c r="C30" s="96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5"/>
    </row>
    <row r="31" spans="1:25" ht="15" hidden="1">
      <c r="A31" s="92"/>
      <c r="B31" s="92"/>
      <c r="C31" s="96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5"/>
    </row>
    <row r="32" spans="1:25" ht="15" hidden="1">
      <c r="A32" s="92"/>
      <c r="B32" s="92"/>
      <c r="C32" s="96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5"/>
    </row>
    <row r="33" spans="1:25" ht="26.45" hidden="1" customHeight="1">
      <c r="A33" s="92"/>
      <c r="B33" s="92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5"/>
    </row>
    <row r="34" spans="1:25" ht="15" hidden="1">
      <c r="A34" s="92"/>
      <c r="B34" s="92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5"/>
    </row>
    <row r="35" spans="1:25" ht="24" hidden="1" customHeight="1">
      <c r="A35" s="92"/>
      <c r="B35" s="92"/>
      <c r="C35" s="96"/>
      <c r="D35" s="93"/>
      <c r="E35" s="442" t="s">
        <v>352</v>
      </c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2"/>
      <c r="W35" s="442"/>
      <c r="X35" s="442"/>
      <c r="Y35" s="95"/>
    </row>
    <row r="36" spans="1:25" ht="38.25" hidden="1" customHeight="1">
      <c r="A36" s="92"/>
      <c r="B36" s="92"/>
      <c r="C36" s="96"/>
      <c r="D36" s="93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95"/>
    </row>
    <row r="37" spans="1:25" ht="9.75" hidden="1" customHeight="1">
      <c r="A37" s="92"/>
      <c r="B37" s="92"/>
      <c r="C37" s="96"/>
      <c r="D37" s="93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R37" s="442"/>
      <c r="S37" s="442"/>
      <c r="T37" s="442"/>
      <c r="U37" s="442"/>
      <c r="V37" s="442"/>
      <c r="W37" s="442"/>
      <c r="X37" s="442"/>
      <c r="Y37" s="95"/>
    </row>
    <row r="38" spans="1:25" ht="51" hidden="1" customHeight="1">
      <c r="A38" s="92"/>
      <c r="B38" s="92"/>
      <c r="C38" s="96"/>
      <c r="D38" s="93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2"/>
      <c r="W38" s="442"/>
      <c r="X38" s="442"/>
      <c r="Y38" s="95"/>
    </row>
    <row r="39" spans="1:25" ht="15" hidden="1" customHeight="1">
      <c r="A39" s="92"/>
      <c r="B39" s="92"/>
      <c r="C39" s="96"/>
      <c r="D39" s="93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95"/>
    </row>
    <row r="40" spans="1:25" ht="12" hidden="1" customHeight="1">
      <c r="A40" s="92"/>
      <c r="B40" s="92"/>
      <c r="C40" s="96"/>
      <c r="D40" s="93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95"/>
    </row>
    <row r="41" spans="1:25" ht="36.75" hidden="1" customHeight="1">
      <c r="A41" s="92"/>
      <c r="B41" s="92"/>
      <c r="C41" s="96"/>
      <c r="D41" s="93"/>
      <c r="E41" s="424" t="s">
        <v>356</v>
      </c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45" t="s">
        <v>871</v>
      </c>
      <c r="S41" s="446"/>
      <c r="T41" s="446"/>
      <c r="U41" s="446"/>
      <c r="V41" s="446"/>
      <c r="W41" s="446"/>
      <c r="X41" s="446"/>
      <c r="Y41" s="447"/>
    </row>
    <row r="42" spans="1:25" ht="15" hidden="1">
      <c r="A42" s="92"/>
      <c r="B42" s="92"/>
      <c r="C42" s="96"/>
      <c r="D42" s="93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95"/>
    </row>
    <row r="43" spans="1:25" ht="15" hidden="1">
      <c r="A43" s="92"/>
      <c r="B43" s="92"/>
      <c r="C43" s="96"/>
      <c r="D43" s="93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95"/>
    </row>
    <row r="44" spans="1:25" ht="36.6" hidden="1" customHeight="1">
      <c r="A44" s="92"/>
      <c r="B44" s="92"/>
      <c r="C44" s="96"/>
      <c r="D44" s="96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95"/>
    </row>
    <row r="45" spans="1:25" ht="15" hidden="1">
      <c r="A45" s="92"/>
      <c r="B45" s="92"/>
      <c r="C45" s="96"/>
      <c r="D45" s="96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95"/>
    </row>
    <row r="46" spans="1:25" ht="24" hidden="1" customHeight="1">
      <c r="A46" s="92"/>
      <c r="B46" s="92"/>
      <c r="C46" s="96"/>
      <c r="D46" s="93"/>
      <c r="E46" s="439" t="s">
        <v>181</v>
      </c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95"/>
    </row>
    <row r="47" spans="1:25" ht="37.5" hidden="1" customHeight="1">
      <c r="A47" s="92"/>
      <c r="B47" s="92"/>
      <c r="C47" s="96"/>
      <c r="D47" s="93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95"/>
    </row>
    <row r="48" spans="1:25" ht="24" hidden="1" customHeight="1">
      <c r="A48" s="92"/>
      <c r="B48" s="92"/>
      <c r="C48" s="96"/>
      <c r="D48" s="93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95"/>
    </row>
    <row r="49" spans="1:25" ht="51" hidden="1" customHeight="1">
      <c r="A49" s="92"/>
      <c r="B49" s="92"/>
      <c r="C49" s="96"/>
      <c r="D49" s="93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95"/>
    </row>
    <row r="50" spans="1:25" ht="15" hidden="1">
      <c r="A50" s="92"/>
      <c r="B50" s="92"/>
      <c r="C50" s="96"/>
      <c r="D50" s="93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95"/>
    </row>
    <row r="51" spans="1:25" ht="15" hidden="1">
      <c r="A51" s="92"/>
      <c r="B51" s="92"/>
      <c r="C51" s="96"/>
      <c r="D51" s="93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95"/>
    </row>
    <row r="52" spans="1:25" ht="15" hidden="1">
      <c r="A52" s="92"/>
      <c r="B52" s="92"/>
      <c r="C52" s="96"/>
      <c r="D52" s="93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95"/>
    </row>
    <row r="53" spans="1:25" ht="15" hidden="1">
      <c r="A53" s="92"/>
      <c r="B53" s="92"/>
      <c r="C53" s="96"/>
      <c r="D53" s="93"/>
      <c r="E53" s="439"/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95"/>
    </row>
    <row r="54" spans="1:25" ht="15" hidden="1">
      <c r="A54" s="92"/>
      <c r="B54" s="92"/>
      <c r="C54" s="96"/>
      <c r="D54" s="93"/>
      <c r="E54" s="439"/>
      <c r="F54" s="439"/>
      <c r="G54" s="439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95"/>
    </row>
    <row r="55" spans="1:25" ht="15" hidden="1">
      <c r="A55" s="92"/>
      <c r="B55" s="92"/>
      <c r="C55" s="96"/>
      <c r="D55" s="93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95"/>
    </row>
    <row r="56" spans="1:25" ht="26.25" hidden="1" customHeight="1">
      <c r="A56" s="92"/>
      <c r="B56" s="92"/>
      <c r="C56" s="96"/>
      <c r="D56" s="96"/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95"/>
    </row>
    <row r="57" spans="1:25" ht="15" hidden="1">
      <c r="A57" s="92"/>
      <c r="B57" s="92"/>
      <c r="C57" s="96"/>
      <c r="D57" s="96"/>
      <c r="E57" s="439"/>
      <c r="F57" s="439"/>
      <c r="G57" s="439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95"/>
    </row>
    <row r="58" spans="1:25" ht="15" hidden="1" customHeight="1">
      <c r="A58" s="92"/>
      <c r="B58" s="92"/>
      <c r="C58" s="96"/>
      <c r="D58" s="93"/>
      <c r="E58" s="127"/>
      <c r="F58" s="127"/>
      <c r="G58" s="127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95"/>
    </row>
    <row r="59" spans="1:25" ht="15" hidden="1" customHeight="1">
      <c r="A59" s="92"/>
      <c r="B59" s="92"/>
      <c r="C59" s="96"/>
      <c r="D59" s="93"/>
      <c r="E59" s="423" t="s">
        <v>16</v>
      </c>
      <c r="F59" s="423"/>
      <c r="G59" s="423"/>
      <c r="H59" s="423"/>
      <c r="I59" s="423"/>
      <c r="J59" s="423"/>
      <c r="K59" s="430" t="s">
        <v>11</v>
      </c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95"/>
    </row>
    <row r="60" spans="1:25" ht="15" hidden="1" customHeight="1">
      <c r="A60" s="92"/>
      <c r="B60" s="92"/>
      <c r="C60" s="96"/>
      <c r="D60" s="93"/>
      <c r="E60" s="433" t="s">
        <v>83</v>
      </c>
      <c r="F60" s="433"/>
      <c r="G60" s="433"/>
      <c r="H60" s="433"/>
      <c r="I60" s="433"/>
      <c r="J60" s="433"/>
      <c r="K60" s="431" t="s">
        <v>13</v>
      </c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95"/>
    </row>
    <row r="61" spans="1:25" ht="15" hidden="1" customHeight="1">
      <c r="A61" s="92"/>
      <c r="B61" s="92"/>
      <c r="C61" s="96"/>
      <c r="D61" s="93"/>
      <c r="E61" s="102"/>
      <c r="F61" s="1"/>
      <c r="G61" s="103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95"/>
    </row>
    <row r="62" spans="1:25" ht="27.75" hidden="1" customHeight="1">
      <c r="A62" s="92"/>
      <c r="B62" s="92"/>
      <c r="C62" s="96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5"/>
    </row>
    <row r="63" spans="1:25" ht="15" hidden="1">
      <c r="A63" s="92"/>
      <c r="B63" s="92"/>
      <c r="C63" s="96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5"/>
    </row>
    <row r="64" spans="1:25" ht="15" hidden="1">
      <c r="A64" s="92"/>
      <c r="B64" s="92"/>
      <c r="C64" s="96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5"/>
    </row>
    <row r="65" spans="1:25" ht="15" hidden="1">
      <c r="A65" s="92"/>
      <c r="B65" s="92"/>
      <c r="C65" s="96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5"/>
    </row>
    <row r="66" spans="1:25" ht="15" hidden="1">
      <c r="A66" s="92"/>
      <c r="B66" s="92"/>
      <c r="C66" s="96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5"/>
    </row>
    <row r="67" spans="1:25" ht="15" hidden="1">
      <c r="A67" s="92"/>
      <c r="B67" s="92"/>
      <c r="C67" s="96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5"/>
    </row>
    <row r="68" spans="1:25" ht="90" hidden="1" customHeight="1">
      <c r="A68" s="92"/>
      <c r="B68" s="92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5"/>
    </row>
    <row r="69" spans="1:25" ht="15" hidden="1">
      <c r="A69" s="92"/>
      <c r="B69" s="92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5"/>
    </row>
    <row r="70" spans="1:25" ht="26.25" hidden="1" customHeight="1">
      <c r="A70" s="92"/>
      <c r="B70" s="92"/>
      <c r="C70" s="96"/>
      <c r="D70" s="93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95"/>
    </row>
    <row r="71" spans="1:25" ht="29.25" hidden="1" customHeight="1">
      <c r="A71" s="92"/>
      <c r="B71" s="92"/>
      <c r="C71" s="96"/>
      <c r="D71" s="93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95"/>
    </row>
    <row r="72" spans="1:25" ht="27" hidden="1" customHeight="1">
      <c r="A72" s="92"/>
      <c r="B72" s="92"/>
      <c r="C72" s="96"/>
      <c r="D72" s="93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95"/>
    </row>
    <row r="73" spans="1:25" ht="38.25" hidden="1" customHeight="1">
      <c r="A73" s="92"/>
      <c r="B73" s="92"/>
      <c r="C73" s="96"/>
      <c r="D73" s="93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95"/>
    </row>
    <row r="74" spans="1:25" ht="15" hidden="1">
      <c r="A74" s="92"/>
      <c r="B74" s="92"/>
      <c r="C74" s="96"/>
      <c r="D74" s="93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95"/>
    </row>
    <row r="75" spans="1:25" ht="132" hidden="1" customHeight="1">
      <c r="A75" s="92"/>
      <c r="B75" s="92"/>
      <c r="C75" s="96"/>
      <c r="D75" s="93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95"/>
    </row>
    <row r="76" spans="1:25" ht="15" hidden="1">
      <c r="A76" s="92"/>
      <c r="B76" s="92"/>
      <c r="C76" s="96"/>
      <c r="D76" s="93"/>
      <c r="E76" s="427"/>
      <c r="F76" s="427"/>
      <c r="G76" s="427"/>
      <c r="H76" s="428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95"/>
    </row>
    <row r="77" spans="1:25" ht="15" hidden="1" customHeight="1">
      <c r="A77" s="92"/>
      <c r="B77" s="92"/>
      <c r="C77" s="96"/>
      <c r="D77" s="93"/>
      <c r="E77" s="423" t="s">
        <v>10</v>
      </c>
      <c r="F77" s="423"/>
      <c r="G77" s="423"/>
      <c r="H77" s="423"/>
      <c r="I77" s="423"/>
      <c r="J77" s="423"/>
      <c r="K77" s="430" t="s">
        <v>11</v>
      </c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95"/>
    </row>
    <row r="78" spans="1:25" ht="15" hidden="1" customHeight="1">
      <c r="A78" s="92"/>
      <c r="B78" s="92"/>
      <c r="C78" s="96"/>
      <c r="D78" s="93"/>
      <c r="E78" s="433" t="s">
        <v>12</v>
      </c>
      <c r="F78" s="433"/>
      <c r="G78" s="433"/>
      <c r="H78" s="433"/>
      <c r="I78" s="433"/>
      <c r="J78" s="433"/>
      <c r="K78" s="431" t="s">
        <v>349</v>
      </c>
      <c r="L78" s="431"/>
      <c r="M78" s="431"/>
      <c r="N78" s="431"/>
      <c r="O78" s="431"/>
      <c r="P78" s="431"/>
      <c r="Q78" s="431"/>
      <c r="R78" s="431"/>
      <c r="S78" s="431"/>
      <c r="T78" s="431"/>
      <c r="U78" s="431"/>
      <c r="V78" s="431"/>
      <c r="W78" s="431"/>
      <c r="X78" s="431"/>
      <c r="Y78" s="95"/>
    </row>
    <row r="79" spans="1:25" ht="15" hidden="1" customHeight="1">
      <c r="A79" s="92"/>
      <c r="B79" s="92"/>
      <c r="C79" s="96"/>
      <c r="D79" s="93"/>
      <c r="E79" s="432" t="s">
        <v>14</v>
      </c>
      <c r="F79" s="432"/>
      <c r="G79" s="432"/>
      <c r="H79" s="432"/>
      <c r="I79" s="432"/>
      <c r="J79" s="432"/>
      <c r="K79" s="431" t="s">
        <v>15</v>
      </c>
      <c r="L79" s="431"/>
      <c r="M79" s="431"/>
      <c r="N79" s="431"/>
      <c r="O79" s="431"/>
      <c r="P79" s="431"/>
      <c r="Q79" s="431"/>
      <c r="R79" s="431"/>
      <c r="S79" s="431"/>
      <c r="T79" s="431"/>
      <c r="U79" s="431"/>
      <c r="V79" s="431"/>
      <c r="W79" s="431"/>
      <c r="X79" s="431"/>
      <c r="Y79" s="95"/>
    </row>
    <row r="80" spans="1:25" ht="15" hidden="1">
      <c r="A80" s="92"/>
      <c r="B80" s="92"/>
      <c r="C80" s="96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5"/>
    </row>
    <row r="81" spans="1:27" ht="15" hidden="1">
      <c r="A81" s="92"/>
      <c r="B81" s="92"/>
      <c r="C81" s="96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5"/>
    </row>
    <row r="82" spans="1:27" ht="15" hidden="1">
      <c r="A82" s="92"/>
      <c r="B82" s="92"/>
      <c r="C82" s="96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5"/>
    </row>
    <row r="83" spans="1:27" ht="15" hidden="1">
      <c r="A83" s="92"/>
      <c r="B83" s="92"/>
      <c r="C83" s="96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5"/>
    </row>
    <row r="84" spans="1:27" ht="15" hidden="1">
      <c r="A84" s="92"/>
      <c r="B84" s="92"/>
      <c r="C84" s="96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5"/>
    </row>
    <row r="85" spans="1:27" ht="15" hidden="1">
      <c r="A85" s="92"/>
      <c r="B85" s="92"/>
      <c r="C85" s="96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5"/>
    </row>
    <row r="86" spans="1:27" ht="15" hidden="1">
      <c r="A86" s="92"/>
      <c r="B86" s="92"/>
      <c r="C86" s="96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5"/>
    </row>
    <row r="87" spans="1:27" ht="15" hidden="1">
      <c r="A87" s="92"/>
      <c r="B87" s="92"/>
      <c r="C87" s="96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5"/>
    </row>
    <row r="88" spans="1:27" ht="15" hidden="1">
      <c r="A88" s="92"/>
      <c r="B88" s="92"/>
      <c r="C88" s="96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5"/>
    </row>
    <row r="89" spans="1:27" ht="15" hidden="1">
      <c r="A89" s="92"/>
      <c r="B89" s="92"/>
      <c r="C89" s="96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5"/>
    </row>
    <row r="90" spans="1:27" ht="15" hidden="1">
      <c r="A90" s="92"/>
      <c r="B90" s="92"/>
      <c r="C90" s="96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5"/>
    </row>
    <row r="91" spans="1:27" ht="27.75" hidden="1" customHeight="1">
      <c r="A91" s="92"/>
      <c r="B91" s="92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5"/>
    </row>
    <row r="92" spans="1:27" ht="15" hidden="1">
      <c r="A92" s="92"/>
      <c r="B92" s="92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5"/>
    </row>
    <row r="93" spans="1:27" ht="25.5" hidden="1" customHeight="1">
      <c r="A93" s="92"/>
      <c r="B93" s="92"/>
      <c r="C93" s="96"/>
      <c r="D93" s="93"/>
      <c r="E93" s="422" t="s">
        <v>182</v>
      </c>
      <c r="F93" s="422"/>
      <c r="G93" s="422"/>
      <c r="H93" s="422"/>
      <c r="I93" s="422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95"/>
    </row>
    <row r="94" spans="1:27" ht="15" hidden="1" customHeight="1">
      <c r="A94" s="92"/>
      <c r="B94" s="92"/>
      <c r="C94" s="96"/>
      <c r="D94" s="93"/>
      <c r="E94" s="93"/>
      <c r="F94" s="93"/>
      <c r="G94" s="93"/>
      <c r="H94" s="106"/>
      <c r="I94" s="106"/>
      <c r="J94" s="106"/>
      <c r="K94" s="106"/>
      <c r="L94" s="106"/>
      <c r="M94" s="106"/>
      <c r="N94" s="106"/>
      <c r="O94" s="107"/>
      <c r="P94" s="107"/>
      <c r="Q94" s="107"/>
      <c r="R94" s="107"/>
      <c r="S94" s="107"/>
      <c r="T94" s="107"/>
      <c r="U94" s="93"/>
      <c r="V94" s="93"/>
      <c r="W94" s="93"/>
      <c r="X94" s="93"/>
      <c r="Y94" s="95"/>
    </row>
    <row r="95" spans="1:27" ht="15" hidden="1" customHeight="1">
      <c r="A95" s="92"/>
      <c r="B95" s="92"/>
      <c r="C95" s="96"/>
      <c r="D95" s="93"/>
      <c r="E95" s="108"/>
      <c r="F95" s="426" t="s">
        <v>183</v>
      </c>
      <c r="G95" s="426"/>
      <c r="H95" s="426"/>
      <c r="I95" s="426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107"/>
      <c r="U95" s="93"/>
      <c r="V95" s="93"/>
      <c r="W95" s="93"/>
      <c r="X95" s="93"/>
      <c r="Y95" s="95"/>
      <c r="AA95" s="86" t="s">
        <v>184</v>
      </c>
    </row>
    <row r="96" spans="1:27" ht="15" hidden="1" customHeight="1">
      <c r="A96" s="92"/>
      <c r="B96" s="92"/>
      <c r="C96" s="96"/>
      <c r="D96" s="93"/>
      <c r="E96" s="93"/>
      <c r="F96" s="93"/>
      <c r="G96" s="93"/>
      <c r="H96" s="106"/>
      <c r="I96" s="106"/>
      <c r="J96" s="106"/>
      <c r="K96" s="106"/>
      <c r="L96" s="106"/>
      <c r="M96" s="106"/>
      <c r="N96" s="106"/>
      <c r="O96" s="107"/>
      <c r="P96" s="107"/>
      <c r="Q96" s="107"/>
      <c r="R96" s="107"/>
      <c r="S96" s="107"/>
      <c r="T96" s="107"/>
      <c r="U96" s="93"/>
      <c r="V96" s="93"/>
      <c r="W96" s="93"/>
      <c r="X96" s="93"/>
      <c r="Y96" s="95"/>
    </row>
    <row r="97" spans="1:25" ht="15" hidden="1">
      <c r="A97" s="92"/>
      <c r="B97" s="92"/>
      <c r="C97" s="96"/>
      <c r="D97" s="93"/>
      <c r="E97" s="93"/>
      <c r="F97" s="426" t="s">
        <v>185</v>
      </c>
      <c r="G97" s="426"/>
      <c r="H97" s="426"/>
      <c r="I97" s="426"/>
      <c r="J97" s="426"/>
      <c r="K97" s="426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6"/>
      <c r="Y97" s="95"/>
    </row>
    <row r="98" spans="1:25" ht="15" hidden="1">
      <c r="A98" s="92"/>
      <c r="B98" s="92"/>
      <c r="C98" s="96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5"/>
    </row>
    <row r="99" spans="1:25" ht="15" hidden="1">
      <c r="A99" s="92"/>
      <c r="B99" s="92"/>
      <c r="C99" s="96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5"/>
    </row>
    <row r="100" spans="1:25" ht="15" hidden="1">
      <c r="A100" s="92"/>
      <c r="B100" s="92"/>
      <c r="C100" s="96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5"/>
    </row>
    <row r="101" spans="1:25" ht="15" hidden="1">
      <c r="A101" s="92"/>
      <c r="B101" s="92"/>
      <c r="C101" s="96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5"/>
    </row>
    <row r="102" spans="1:25" ht="15" hidden="1">
      <c r="A102" s="92"/>
      <c r="B102" s="92"/>
      <c r="C102" s="96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5"/>
    </row>
    <row r="103" spans="1:25" hidden="1">
      <c r="A103" s="92"/>
      <c r="B103" s="92"/>
      <c r="C103" s="96"/>
      <c r="D103" s="93"/>
      <c r="E103" s="424" t="s">
        <v>353</v>
      </c>
      <c r="F103" s="424"/>
      <c r="G103" s="424"/>
      <c r="H103" s="424"/>
      <c r="I103" s="424"/>
      <c r="J103" s="424"/>
      <c r="K103" s="424"/>
      <c r="L103" s="424"/>
      <c r="M103" s="424"/>
      <c r="N103" s="424"/>
      <c r="O103" s="424"/>
      <c r="P103" s="424"/>
      <c r="Q103" s="424"/>
      <c r="R103" s="425" t="s">
        <v>95</v>
      </c>
      <c r="S103" s="425"/>
      <c r="T103" s="425"/>
      <c r="U103" s="425"/>
      <c r="V103" s="425"/>
      <c r="W103" s="425"/>
      <c r="X103" s="425"/>
      <c r="Y103" s="425"/>
    </row>
    <row r="104" spans="1:25" hidden="1">
      <c r="A104" s="92"/>
      <c r="B104" s="92"/>
      <c r="C104" s="96"/>
      <c r="D104" s="93"/>
      <c r="E104" s="424" t="s">
        <v>354</v>
      </c>
      <c r="F104" s="424"/>
      <c r="G104" s="424"/>
      <c r="H104" s="424"/>
      <c r="I104" s="424"/>
      <c r="J104" s="424"/>
      <c r="K104" s="424"/>
      <c r="L104" s="424"/>
      <c r="M104" s="424"/>
      <c r="N104" s="424"/>
      <c r="O104" s="424"/>
      <c r="P104" s="424"/>
      <c r="Q104" s="424"/>
      <c r="R104" s="425"/>
      <c r="S104" s="425"/>
      <c r="T104" s="425"/>
      <c r="U104" s="425"/>
      <c r="V104" s="425"/>
      <c r="W104" s="425"/>
      <c r="X104" s="425"/>
      <c r="Y104" s="425"/>
    </row>
    <row r="105" spans="1:25" hidden="1">
      <c r="A105" s="92"/>
      <c r="B105" s="92"/>
      <c r="C105" s="96"/>
      <c r="D105" s="93"/>
      <c r="E105" s="424" t="s">
        <v>355</v>
      </c>
      <c r="F105" s="424"/>
      <c r="G105" s="424"/>
      <c r="H105" s="424"/>
      <c r="I105" s="424"/>
      <c r="J105" s="424"/>
      <c r="K105" s="424"/>
      <c r="L105" s="424"/>
      <c r="M105" s="424"/>
      <c r="N105" s="424"/>
      <c r="O105" s="424"/>
      <c r="P105" s="424"/>
      <c r="Q105" s="424"/>
      <c r="R105" s="425"/>
      <c r="S105" s="425"/>
      <c r="T105" s="425"/>
      <c r="U105" s="425"/>
      <c r="V105" s="425"/>
      <c r="W105" s="425"/>
      <c r="X105" s="425"/>
      <c r="Y105" s="425"/>
    </row>
    <row r="106" spans="1:25" ht="30" hidden="1" customHeight="1">
      <c r="A106" s="92"/>
      <c r="B106" s="92"/>
      <c r="C106" s="96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5"/>
    </row>
    <row r="107" spans="1:25" ht="32.25" hidden="1" customHeight="1">
      <c r="A107" s="92"/>
      <c r="B107" s="92"/>
      <c r="C107" s="96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5"/>
    </row>
    <row r="108" spans="1:25" ht="18" customHeight="1">
      <c r="A108" s="92"/>
      <c r="B108" s="92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5"/>
    </row>
  </sheetData>
  <sheetProtection password="8906" sheet="1" objects="1" scenarios="1" formatColumns="0" formatRows="0"/>
  <dataConsolidate/>
  <mergeCells count="33">
    <mergeCell ref="E46:X57"/>
    <mergeCell ref="K78:X78"/>
    <mergeCell ref="K59:X59"/>
    <mergeCell ref="F95:S95"/>
    <mergeCell ref="B2:G2"/>
    <mergeCell ref="B3:C3"/>
    <mergeCell ref="B5:Y5"/>
    <mergeCell ref="E7:X19"/>
    <mergeCell ref="F22:M22"/>
    <mergeCell ref="E35:X39"/>
    <mergeCell ref="E60:J60"/>
    <mergeCell ref="K60:X60"/>
    <mergeCell ref="F21:M21"/>
    <mergeCell ref="P21:X21"/>
    <mergeCell ref="P22:X22"/>
    <mergeCell ref="E41:Q41"/>
    <mergeCell ref="R41:Y41"/>
    <mergeCell ref="E93:X93"/>
    <mergeCell ref="E59:J59"/>
    <mergeCell ref="E105:Q105"/>
    <mergeCell ref="R105:Y105"/>
    <mergeCell ref="F97:X97"/>
    <mergeCell ref="E76:G76"/>
    <mergeCell ref="H76:X76"/>
    <mergeCell ref="E77:J77"/>
    <mergeCell ref="K77:X77"/>
    <mergeCell ref="K79:X79"/>
    <mergeCell ref="E103:Q103"/>
    <mergeCell ref="R103:Y103"/>
    <mergeCell ref="E104:Q104"/>
    <mergeCell ref="R104:Y104"/>
    <mergeCell ref="E79:J79"/>
    <mergeCell ref="E78:J78"/>
  </mergeCells>
  <phoneticPr fontId="0" type="noConversion"/>
  <dataValidations count="1">
    <dataValidation type="list" allowBlank="1" showInputMessage="1" showErrorMessage="1" sqref="R103">
      <formula1>YES_NO</formula1>
    </dataValidation>
  </dataValidations>
  <hyperlinks>
    <hyperlink ref="K59:X59" location="'Инструкция'!A1" tooltip="Обратиться за помощью" display="Обратиться за помощью"/>
    <hyperlink ref="K60:X60" location="'Инструкция'!A1" tooltip="Перейти" display="Перейти"/>
    <hyperlink ref="K79" r:id="rId1" location="'Инструкция'!A1" display="http://eias.ru/files/shablon/manual_loading_through_monitoring.pdf"/>
    <hyperlink ref="K79:X79" location="'Инструкция'!A1" tooltip="Руководство по загрузке документов" display="Руководство по загрузке документов"/>
    <hyperlink ref="K77:X77" location="'Инструкция'!A1" tooltip="Обратиться за помощью" display="Обратиться за помощью"/>
    <hyperlink ref="K78:X78" location="'Инструкция'!A1" tooltip="Перейти к отчётным формам" display="Перейти к разделу"/>
  </hyperlinks>
  <pageMargins left="0.7" right="0.7" top="0.75" bottom="0.75" header="0.3" footer="0.3"/>
  <pageSetup paperSize="9" orientation="portrait" horizontalDpi="180" verticalDpi="180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FILE_STORE_DATA_1">
    <tabColor indexed="47"/>
  </sheetPr>
  <dimension ref="A1"/>
  <sheetViews>
    <sheetView zoomScaleNormal="100" workbookViewId="0"/>
  </sheetViews>
  <sheetFormatPr defaultRowHeight="11.25"/>
  <cols>
    <col min="1" max="16384" width="9.140625" style="27"/>
  </cols>
  <sheetData/>
  <sheetProtection formatColumns="0" formatRows="0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FILE_STORE_DATA_2">
    <tabColor indexed="47"/>
  </sheetPr>
  <dimension ref="A1"/>
  <sheetViews>
    <sheetView zoomScaleNormal="100" workbookViewId="0"/>
  </sheetViews>
  <sheetFormatPr defaultRowHeight="11.25"/>
  <cols>
    <col min="1" max="16384" width="9.140625" style="27"/>
  </cols>
  <sheetData/>
  <sheetProtection formatColumns="0" formatRows="0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FILE_STORE_DATA_3">
    <tabColor indexed="47"/>
  </sheetPr>
  <dimension ref="A1"/>
  <sheetViews>
    <sheetView zoomScaleNormal="100" workbookViewId="0"/>
  </sheetViews>
  <sheetFormatPr defaultRowHeight="11.25"/>
  <cols>
    <col min="1" max="16384" width="9.140625" style="27"/>
  </cols>
  <sheetData/>
  <sheetProtection formatColumns="0" formatRows="0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EGR_BY_ORGN_DATA">
    <tabColor indexed="47"/>
  </sheetPr>
  <dimension ref="A1"/>
  <sheetViews>
    <sheetView zoomScaleNormal="100" workbookViewId="0"/>
  </sheetViews>
  <sheetFormatPr defaultRowHeight="11.25"/>
  <cols>
    <col min="1" max="16384" width="9.140625" style="27"/>
  </cols>
  <sheetData/>
  <sheetProtection formatColumns="0" formatRows="0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GetGeoBa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7"/>
  </cols>
  <sheetData/>
  <sheetProtection formatColumns="0" formatRows="0"/>
  <phoneticPr fontId="0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REESTR_MO">
    <tabColor indexed="47"/>
  </sheetPr>
  <dimension ref="A1:F318"/>
  <sheetViews>
    <sheetView showGridLines="0" zoomScaleNormal="100" workbookViewId="0"/>
  </sheetViews>
  <sheetFormatPr defaultRowHeight="11.25"/>
  <cols>
    <col min="1" max="2" width="36.7109375" style="7" customWidth="1"/>
    <col min="3" max="3" width="12.7109375" style="7" customWidth="1"/>
    <col min="4" max="4" width="50.7109375" style="7" customWidth="1"/>
    <col min="5" max="5" width="36.7109375" style="7" customWidth="1"/>
    <col min="6" max="6" width="12.7109375" style="7" customWidth="1"/>
    <col min="7" max="16384" width="9.140625" style="7"/>
  </cols>
  <sheetData>
    <row r="1" spans="1:6">
      <c r="A1" s="7" t="s">
        <v>2429</v>
      </c>
      <c r="B1" s="7" t="s">
        <v>2430</v>
      </c>
      <c r="C1" s="7" t="s">
        <v>72</v>
      </c>
      <c r="D1" s="7" t="s">
        <v>2431</v>
      </c>
      <c r="E1" s="7" t="s">
        <v>2429</v>
      </c>
      <c r="F1" s="7" t="s">
        <v>2432</v>
      </c>
    </row>
    <row r="2" spans="1:6">
      <c r="A2" s="7" t="s">
        <v>1775</v>
      </c>
      <c r="B2" s="7" t="s">
        <v>1775</v>
      </c>
      <c r="C2" s="7" t="s">
        <v>1776</v>
      </c>
      <c r="D2" s="7" t="s">
        <v>1777</v>
      </c>
      <c r="E2" s="7" t="s">
        <v>1775</v>
      </c>
      <c r="F2" s="7" t="s">
        <v>2403</v>
      </c>
    </row>
    <row r="3" spans="1:6">
      <c r="A3" s="7" t="s">
        <v>1775</v>
      </c>
      <c r="B3" s="7" t="s">
        <v>1778</v>
      </c>
      <c r="C3" s="7" t="s">
        <v>1779</v>
      </c>
      <c r="D3" s="7" t="s">
        <v>1780</v>
      </c>
      <c r="E3" s="7" t="s">
        <v>1811</v>
      </c>
      <c r="F3" s="7" t="s">
        <v>2404</v>
      </c>
    </row>
    <row r="4" spans="1:6">
      <c r="A4" s="7" t="s">
        <v>1775</v>
      </c>
      <c r="B4" s="7" t="s">
        <v>1781</v>
      </c>
      <c r="C4" s="7" t="s">
        <v>1782</v>
      </c>
      <c r="D4" s="7" t="s">
        <v>1780</v>
      </c>
      <c r="E4" s="7" t="s">
        <v>1837</v>
      </c>
      <c r="F4" s="7" t="s">
        <v>2405</v>
      </c>
    </row>
    <row r="5" spans="1:6">
      <c r="A5" s="7" t="s">
        <v>1775</v>
      </c>
      <c r="B5" s="7" t="s">
        <v>1783</v>
      </c>
      <c r="C5" s="7" t="s">
        <v>1784</v>
      </c>
      <c r="D5" s="7" t="s">
        <v>1780</v>
      </c>
      <c r="E5" s="7" t="s">
        <v>1876</v>
      </c>
      <c r="F5" s="7" t="s">
        <v>2406</v>
      </c>
    </row>
    <row r="6" spans="1:6">
      <c r="A6" s="7" t="s">
        <v>1775</v>
      </c>
      <c r="B6" s="7" t="s">
        <v>1785</v>
      </c>
      <c r="C6" s="7" t="s">
        <v>1786</v>
      </c>
      <c r="D6" s="7" t="s">
        <v>1780</v>
      </c>
      <c r="E6" s="7" t="s">
        <v>1917</v>
      </c>
      <c r="F6" s="7" t="s">
        <v>2407</v>
      </c>
    </row>
    <row r="7" spans="1:6">
      <c r="A7" s="7" t="s">
        <v>1775</v>
      </c>
      <c r="B7" s="7" t="s">
        <v>1787</v>
      </c>
      <c r="C7" s="7" t="s">
        <v>1788</v>
      </c>
      <c r="D7" s="7" t="s">
        <v>1780</v>
      </c>
      <c r="E7" s="7" t="s">
        <v>1920</v>
      </c>
      <c r="F7" s="7" t="s">
        <v>2408</v>
      </c>
    </row>
    <row r="8" spans="1:6">
      <c r="A8" s="7" t="s">
        <v>1775</v>
      </c>
      <c r="B8" s="7" t="s">
        <v>1789</v>
      </c>
      <c r="C8" s="7" t="s">
        <v>1790</v>
      </c>
      <c r="D8" s="7" t="s">
        <v>1780</v>
      </c>
      <c r="E8" s="7" t="s">
        <v>1922</v>
      </c>
      <c r="F8" s="7" t="s">
        <v>2409</v>
      </c>
    </row>
    <row r="9" spans="1:6">
      <c r="A9" s="7" t="s">
        <v>1775</v>
      </c>
      <c r="B9" s="7" t="s">
        <v>1791</v>
      </c>
      <c r="C9" s="7" t="s">
        <v>1792</v>
      </c>
      <c r="D9" s="7" t="s">
        <v>1780</v>
      </c>
      <c r="E9" s="7" t="s">
        <v>1924</v>
      </c>
      <c r="F9" s="7" t="s">
        <v>2410</v>
      </c>
    </row>
    <row r="10" spans="1:6">
      <c r="A10" s="7" t="s">
        <v>1775</v>
      </c>
      <c r="B10" s="7" t="s">
        <v>1793</v>
      </c>
      <c r="C10" s="7" t="s">
        <v>1794</v>
      </c>
      <c r="D10" s="7" t="s">
        <v>1780</v>
      </c>
      <c r="E10" s="7" t="s">
        <v>1926</v>
      </c>
      <c r="F10" s="7" t="s">
        <v>2411</v>
      </c>
    </row>
    <row r="11" spans="1:6">
      <c r="A11" s="7" t="s">
        <v>1775</v>
      </c>
      <c r="B11" s="7" t="s">
        <v>1795</v>
      </c>
      <c r="C11" s="7" t="s">
        <v>1796</v>
      </c>
      <c r="D11" s="7" t="s">
        <v>1780</v>
      </c>
      <c r="E11" s="7" t="s">
        <v>1928</v>
      </c>
      <c r="F11" s="7" t="s">
        <v>2412</v>
      </c>
    </row>
    <row r="12" spans="1:6">
      <c r="A12" s="7" t="s">
        <v>1775</v>
      </c>
      <c r="B12" s="7" t="s">
        <v>1797</v>
      </c>
      <c r="C12" s="7" t="s">
        <v>1798</v>
      </c>
      <c r="D12" s="7" t="s">
        <v>1780</v>
      </c>
      <c r="E12" s="7" t="s">
        <v>1956</v>
      </c>
      <c r="F12" s="7" t="s">
        <v>2413</v>
      </c>
    </row>
    <row r="13" spans="1:6">
      <c r="A13" s="7" t="s">
        <v>1775</v>
      </c>
      <c r="B13" s="7" t="s">
        <v>1799</v>
      </c>
      <c r="C13" s="7" t="s">
        <v>1800</v>
      </c>
      <c r="D13" s="7" t="s">
        <v>1780</v>
      </c>
      <c r="E13" s="7" t="s">
        <v>2006</v>
      </c>
      <c r="F13" s="7" t="s">
        <v>2414</v>
      </c>
    </row>
    <row r="14" spans="1:6">
      <c r="A14" s="7" t="s">
        <v>1775</v>
      </c>
      <c r="B14" s="7" t="s">
        <v>1801</v>
      </c>
      <c r="C14" s="7" t="s">
        <v>1802</v>
      </c>
      <c r="D14" s="7" t="s">
        <v>1780</v>
      </c>
      <c r="E14" s="7" t="s">
        <v>2029</v>
      </c>
      <c r="F14" s="7" t="s">
        <v>2415</v>
      </c>
    </row>
    <row r="15" spans="1:6">
      <c r="A15" s="7" t="s">
        <v>1775</v>
      </c>
      <c r="B15" s="7" t="s">
        <v>1803</v>
      </c>
      <c r="C15" s="7" t="s">
        <v>1804</v>
      </c>
      <c r="D15" s="7" t="s">
        <v>1780</v>
      </c>
      <c r="E15" s="7" t="s">
        <v>2055</v>
      </c>
      <c r="F15" s="7" t="s">
        <v>2416</v>
      </c>
    </row>
    <row r="16" spans="1:6">
      <c r="A16" s="7" t="s">
        <v>1775</v>
      </c>
      <c r="B16" s="7" t="s">
        <v>1805</v>
      </c>
      <c r="C16" s="7" t="s">
        <v>1806</v>
      </c>
      <c r="D16" s="7" t="s">
        <v>1780</v>
      </c>
      <c r="E16" s="7" t="s">
        <v>2075</v>
      </c>
      <c r="F16" s="7" t="s">
        <v>2417</v>
      </c>
    </row>
    <row r="17" spans="1:6">
      <c r="A17" s="7" t="s">
        <v>1775</v>
      </c>
      <c r="B17" s="7" t="s">
        <v>1807</v>
      </c>
      <c r="C17" s="7" t="s">
        <v>1808</v>
      </c>
      <c r="D17" s="7" t="s">
        <v>1780</v>
      </c>
      <c r="E17" s="7" t="s">
        <v>2097</v>
      </c>
      <c r="F17" s="7" t="s">
        <v>2418</v>
      </c>
    </row>
    <row r="18" spans="1:6">
      <c r="A18" s="7" t="s">
        <v>1775</v>
      </c>
      <c r="B18" s="7" t="s">
        <v>1809</v>
      </c>
      <c r="C18" s="7" t="s">
        <v>1810</v>
      </c>
      <c r="D18" s="7" t="s">
        <v>1780</v>
      </c>
      <c r="E18" s="7" t="s">
        <v>2122</v>
      </c>
      <c r="F18" s="7" t="s">
        <v>2419</v>
      </c>
    </row>
    <row r="19" spans="1:6">
      <c r="A19" s="7" t="s">
        <v>1811</v>
      </c>
      <c r="B19" s="7" t="s">
        <v>1811</v>
      </c>
      <c r="C19" s="7" t="s">
        <v>1812</v>
      </c>
      <c r="D19" s="7" t="s">
        <v>1777</v>
      </c>
      <c r="E19" s="7" t="s">
        <v>2155</v>
      </c>
      <c r="F19" s="7" t="s">
        <v>2420</v>
      </c>
    </row>
    <row r="20" spans="1:6">
      <c r="A20" s="7" t="s">
        <v>1811</v>
      </c>
      <c r="B20" s="7" t="s">
        <v>1813</v>
      </c>
      <c r="C20" s="7" t="s">
        <v>1814</v>
      </c>
      <c r="D20" s="7" t="s">
        <v>1780</v>
      </c>
      <c r="E20" s="7" t="s">
        <v>2179</v>
      </c>
      <c r="F20" s="7" t="s">
        <v>2421</v>
      </c>
    </row>
    <row r="21" spans="1:6">
      <c r="A21" s="7" t="s">
        <v>1811</v>
      </c>
      <c r="B21" s="7" t="s">
        <v>1815</v>
      </c>
      <c r="C21" s="7" t="s">
        <v>1816</v>
      </c>
      <c r="D21" s="7" t="s">
        <v>1780</v>
      </c>
      <c r="E21" s="7" t="s">
        <v>2213</v>
      </c>
      <c r="F21" s="7" t="s">
        <v>2422</v>
      </c>
    </row>
    <row r="22" spans="1:6">
      <c r="A22" s="7" t="s">
        <v>1811</v>
      </c>
      <c r="B22" s="7" t="s">
        <v>1817</v>
      </c>
      <c r="C22" s="7" t="s">
        <v>1818</v>
      </c>
      <c r="D22" s="7" t="s">
        <v>1780</v>
      </c>
      <c r="E22" s="7" t="s">
        <v>2248</v>
      </c>
      <c r="F22" s="7" t="s">
        <v>2423</v>
      </c>
    </row>
    <row r="23" spans="1:6">
      <c r="A23" s="7" t="s">
        <v>1811</v>
      </c>
      <c r="B23" s="7" t="s">
        <v>1819</v>
      </c>
      <c r="C23" s="7" t="s">
        <v>1820</v>
      </c>
      <c r="D23" s="7" t="s">
        <v>1780</v>
      </c>
      <c r="E23" s="7" t="s">
        <v>2284</v>
      </c>
      <c r="F23" s="7" t="s">
        <v>2424</v>
      </c>
    </row>
    <row r="24" spans="1:6">
      <c r="A24" s="7" t="s">
        <v>1811</v>
      </c>
      <c r="B24" s="7" t="s">
        <v>1821</v>
      </c>
      <c r="C24" s="7" t="s">
        <v>1822</v>
      </c>
      <c r="D24" s="7" t="s">
        <v>1780</v>
      </c>
      <c r="E24" s="7" t="s">
        <v>2304</v>
      </c>
      <c r="F24" s="7" t="s">
        <v>2425</v>
      </c>
    </row>
    <row r="25" spans="1:6">
      <c r="A25" s="7" t="s">
        <v>1811</v>
      </c>
      <c r="B25" s="7" t="s">
        <v>1823</v>
      </c>
      <c r="C25" s="7" t="s">
        <v>1824</v>
      </c>
      <c r="D25" s="7" t="s">
        <v>1780</v>
      </c>
      <c r="E25" s="7" t="s">
        <v>1096</v>
      </c>
      <c r="F25" s="7" t="s">
        <v>2426</v>
      </c>
    </row>
    <row r="26" spans="1:6">
      <c r="A26" s="7" t="s">
        <v>1811</v>
      </c>
      <c r="B26" s="7" t="s">
        <v>1825</v>
      </c>
      <c r="C26" s="7" t="s">
        <v>1826</v>
      </c>
      <c r="D26" s="7" t="s">
        <v>1780</v>
      </c>
      <c r="E26" s="7" t="s">
        <v>2362</v>
      </c>
      <c r="F26" s="7" t="s">
        <v>2427</v>
      </c>
    </row>
    <row r="27" spans="1:6">
      <c r="A27" s="7" t="s">
        <v>1811</v>
      </c>
      <c r="B27" s="7" t="s">
        <v>1827</v>
      </c>
      <c r="C27" s="7" t="s">
        <v>1828</v>
      </c>
      <c r="D27" s="7" t="s">
        <v>1780</v>
      </c>
      <c r="E27" s="7" t="s">
        <v>2382</v>
      </c>
      <c r="F27" s="7" t="s">
        <v>2428</v>
      </c>
    </row>
    <row r="28" spans="1:6">
      <c r="A28" s="7" t="s">
        <v>1811</v>
      </c>
      <c r="B28" s="7" t="s">
        <v>1829</v>
      </c>
      <c r="C28" s="7" t="s">
        <v>1830</v>
      </c>
      <c r="D28" s="7" t="s">
        <v>1780</v>
      </c>
    </row>
    <row r="29" spans="1:6">
      <c r="A29" s="7" t="s">
        <v>1811</v>
      </c>
      <c r="B29" s="7" t="s">
        <v>1831</v>
      </c>
      <c r="C29" s="7" t="s">
        <v>1832</v>
      </c>
      <c r="D29" s="7" t="s">
        <v>1780</v>
      </c>
    </row>
    <row r="30" spans="1:6">
      <c r="A30" s="7" t="s">
        <v>1811</v>
      </c>
      <c r="B30" s="7" t="s">
        <v>1833</v>
      </c>
      <c r="C30" s="7" t="s">
        <v>1834</v>
      </c>
      <c r="D30" s="7" t="s">
        <v>1780</v>
      </c>
    </row>
    <row r="31" spans="1:6">
      <c r="A31" s="7" t="s">
        <v>1811</v>
      </c>
      <c r="B31" s="7" t="s">
        <v>1835</v>
      </c>
      <c r="C31" s="7" t="s">
        <v>1836</v>
      </c>
      <c r="D31" s="7" t="s">
        <v>1780</v>
      </c>
    </row>
    <row r="32" spans="1:6">
      <c r="A32" s="7" t="s">
        <v>1837</v>
      </c>
      <c r="B32" s="7" t="s">
        <v>1839</v>
      </c>
      <c r="C32" s="7" t="s">
        <v>1840</v>
      </c>
      <c r="D32" s="7" t="s">
        <v>1780</v>
      </c>
    </row>
    <row r="33" spans="1:4">
      <c r="A33" s="7" t="s">
        <v>1837</v>
      </c>
      <c r="B33" s="7" t="s">
        <v>1841</v>
      </c>
      <c r="C33" s="7" t="s">
        <v>1842</v>
      </c>
      <c r="D33" s="7" t="s">
        <v>1780</v>
      </c>
    </row>
    <row r="34" spans="1:4">
      <c r="A34" s="7" t="s">
        <v>1837</v>
      </c>
      <c r="B34" s="7" t="s">
        <v>1837</v>
      </c>
      <c r="C34" s="7" t="s">
        <v>1838</v>
      </c>
      <c r="D34" s="7" t="s">
        <v>1777</v>
      </c>
    </row>
    <row r="35" spans="1:4">
      <c r="A35" s="7" t="s">
        <v>1837</v>
      </c>
      <c r="B35" s="7" t="s">
        <v>1843</v>
      </c>
      <c r="C35" s="7" t="s">
        <v>1844</v>
      </c>
      <c r="D35" s="7" t="s">
        <v>1780</v>
      </c>
    </row>
    <row r="36" spans="1:4">
      <c r="A36" s="7" t="s">
        <v>1837</v>
      </c>
      <c r="B36" s="7" t="s">
        <v>1845</v>
      </c>
      <c r="C36" s="7" t="s">
        <v>1846</v>
      </c>
      <c r="D36" s="7" t="s">
        <v>1780</v>
      </c>
    </row>
    <row r="37" spans="1:4">
      <c r="A37" s="7" t="s">
        <v>1837</v>
      </c>
      <c r="B37" s="7" t="s">
        <v>1847</v>
      </c>
      <c r="C37" s="7" t="s">
        <v>1848</v>
      </c>
      <c r="D37" s="7" t="s">
        <v>1780</v>
      </c>
    </row>
    <row r="38" spans="1:4">
      <c r="A38" s="7" t="s">
        <v>1837</v>
      </c>
      <c r="B38" s="7" t="s">
        <v>1849</v>
      </c>
      <c r="C38" s="7" t="s">
        <v>1850</v>
      </c>
      <c r="D38" s="7" t="s">
        <v>1780</v>
      </c>
    </row>
    <row r="39" spans="1:4">
      <c r="A39" s="7" t="s">
        <v>1837</v>
      </c>
      <c r="B39" s="7" t="s">
        <v>1851</v>
      </c>
      <c r="C39" s="7" t="s">
        <v>1852</v>
      </c>
      <c r="D39" s="7" t="s">
        <v>1780</v>
      </c>
    </row>
    <row r="40" spans="1:4">
      <c r="A40" s="7" t="s">
        <v>1837</v>
      </c>
      <c r="B40" s="7" t="s">
        <v>1853</v>
      </c>
      <c r="C40" s="7" t="s">
        <v>1854</v>
      </c>
      <c r="D40" s="7" t="s">
        <v>1780</v>
      </c>
    </row>
    <row r="41" spans="1:4">
      <c r="A41" s="7" t="s">
        <v>1837</v>
      </c>
      <c r="B41" s="7" t="s">
        <v>1855</v>
      </c>
      <c r="C41" s="7" t="s">
        <v>1856</v>
      </c>
      <c r="D41" s="7" t="s">
        <v>1780</v>
      </c>
    </row>
    <row r="42" spans="1:4">
      <c r="A42" s="7" t="s">
        <v>1837</v>
      </c>
      <c r="B42" s="7" t="s">
        <v>1857</v>
      </c>
      <c r="C42" s="7" t="s">
        <v>1858</v>
      </c>
      <c r="D42" s="7" t="s">
        <v>1780</v>
      </c>
    </row>
    <row r="43" spans="1:4">
      <c r="A43" s="7" t="s">
        <v>1837</v>
      </c>
      <c r="B43" s="7" t="s">
        <v>1801</v>
      </c>
      <c r="C43" s="7" t="s">
        <v>1859</v>
      </c>
      <c r="D43" s="7" t="s">
        <v>1780</v>
      </c>
    </row>
    <row r="44" spans="1:4">
      <c r="A44" s="7" t="s">
        <v>1837</v>
      </c>
      <c r="B44" s="7" t="s">
        <v>1860</v>
      </c>
      <c r="C44" s="7" t="s">
        <v>1861</v>
      </c>
      <c r="D44" s="7" t="s">
        <v>1780</v>
      </c>
    </row>
    <row r="45" spans="1:4">
      <c r="A45" s="7" t="s">
        <v>1837</v>
      </c>
      <c r="B45" s="7" t="s">
        <v>1862</v>
      </c>
      <c r="C45" s="7" t="s">
        <v>1863</v>
      </c>
      <c r="D45" s="7" t="s">
        <v>1780</v>
      </c>
    </row>
    <row r="46" spans="1:4">
      <c r="A46" s="7" t="s">
        <v>1837</v>
      </c>
      <c r="B46" s="7" t="s">
        <v>1864</v>
      </c>
      <c r="C46" s="7" t="s">
        <v>1865</v>
      </c>
      <c r="D46" s="7" t="s">
        <v>1780</v>
      </c>
    </row>
    <row r="47" spans="1:4">
      <c r="A47" s="7" t="s">
        <v>1837</v>
      </c>
      <c r="B47" s="7" t="s">
        <v>1866</v>
      </c>
      <c r="C47" s="7" t="s">
        <v>1867</v>
      </c>
      <c r="D47" s="7" t="s">
        <v>1780</v>
      </c>
    </row>
    <row r="48" spans="1:4">
      <c r="A48" s="7" t="s">
        <v>1837</v>
      </c>
      <c r="B48" s="7" t="s">
        <v>1868</v>
      </c>
      <c r="C48" s="7" t="s">
        <v>1869</v>
      </c>
      <c r="D48" s="7" t="s">
        <v>1780</v>
      </c>
    </row>
    <row r="49" spans="1:4">
      <c r="A49" s="7" t="s">
        <v>1837</v>
      </c>
      <c r="B49" s="7" t="s">
        <v>1870</v>
      </c>
      <c r="C49" s="7" t="s">
        <v>1871</v>
      </c>
      <c r="D49" s="7" t="s">
        <v>1780</v>
      </c>
    </row>
    <row r="50" spans="1:4">
      <c r="A50" s="7" t="s">
        <v>1837</v>
      </c>
      <c r="B50" s="7" t="s">
        <v>1872</v>
      </c>
      <c r="C50" s="7" t="s">
        <v>1873</v>
      </c>
      <c r="D50" s="7" t="s">
        <v>1780</v>
      </c>
    </row>
    <row r="51" spans="1:4">
      <c r="A51" s="7" t="s">
        <v>1837</v>
      </c>
      <c r="B51" s="7" t="s">
        <v>1874</v>
      </c>
      <c r="C51" s="7" t="s">
        <v>1875</v>
      </c>
      <c r="D51" s="7" t="s">
        <v>1780</v>
      </c>
    </row>
    <row r="52" spans="1:4">
      <c r="A52" s="7" t="s">
        <v>1876</v>
      </c>
      <c r="B52" s="7" t="s">
        <v>1878</v>
      </c>
      <c r="C52" s="7" t="s">
        <v>1879</v>
      </c>
      <c r="D52" s="7" t="s">
        <v>1780</v>
      </c>
    </row>
    <row r="53" spans="1:4">
      <c r="A53" s="7" t="s">
        <v>1876</v>
      </c>
      <c r="B53" s="7" t="s">
        <v>1880</v>
      </c>
      <c r="C53" s="7" t="s">
        <v>1881</v>
      </c>
      <c r="D53" s="7" t="s">
        <v>1780</v>
      </c>
    </row>
    <row r="54" spans="1:4">
      <c r="A54" s="7" t="s">
        <v>1876</v>
      </c>
      <c r="B54" s="7" t="s">
        <v>1882</v>
      </c>
      <c r="C54" s="7" t="s">
        <v>1883</v>
      </c>
      <c r="D54" s="7" t="s">
        <v>1780</v>
      </c>
    </row>
    <row r="55" spans="1:4">
      <c r="A55" s="7" t="s">
        <v>1876</v>
      </c>
      <c r="B55" s="7" t="s">
        <v>1884</v>
      </c>
      <c r="C55" s="7" t="s">
        <v>1885</v>
      </c>
      <c r="D55" s="7" t="s">
        <v>1780</v>
      </c>
    </row>
    <row r="56" spans="1:4">
      <c r="A56" s="7" t="s">
        <v>1876</v>
      </c>
      <c r="B56" s="7" t="s">
        <v>1886</v>
      </c>
      <c r="C56" s="7" t="s">
        <v>1887</v>
      </c>
      <c r="D56" s="7" t="s">
        <v>1780</v>
      </c>
    </row>
    <row r="57" spans="1:4">
      <c r="A57" s="7" t="s">
        <v>1876</v>
      </c>
      <c r="B57" s="7" t="s">
        <v>1888</v>
      </c>
      <c r="C57" s="7" t="s">
        <v>1889</v>
      </c>
      <c r="D57" s="7" t="s">
        <v>1780</v>
      </c>
    </row>
    <row r="58" spans="1:4">
      <c r="A58" s="7" t="s">
        <v>1876</v>
      </c>
      <c r="B58" s="7" t="s">
        <v>1890</v>
      </c>
      <c r="C58" s="7" t="s">
        <v>1891</v>
      </c>
      <c r="D58" s="7" t="s">
        <v>1780</v>
      </c>
    </row>
    <row r="59" spans="1:4">
      <c r="A59" s="7" t="s">
        <v>1876</v>
      </c>
      <c r="B59" s="7" t="s">
        <v>1876</v>
      </c>
      <c r="C59" s="7" t="s">
        <v>1877</v>
      </c>
      <c r="D59" s="7" t="s">
        <v>1777</v>
      </c>
    </row>
    <row r="60" spans="1:4">
      <c r="A60" s="7" t="s">
        <v>1876</v>
      </c>
      <c r="B60" s="7" t="s">
        <v>1892</v>
      </c>
      <c r="C60" s="7" t="s">
        <v>1893</v>
      </c>
      <c r="D60" s="7" t="s">
        <v>1894</v>
      </c>
    </row>
    <row r="61" spans="1:4">
      <c r="A61" s="7" t="s">
        <v>1876</v>
      </c>
      <c r="B61" s="7" t="s">
        <v>1895</v>
      </c>
      <c r="C61" s="7" t="s">
        <v>1896</v>
      </c>
      <c r="D61" s="7" t="s">
        <v>1780</v>
      </c>
    </row>
    <row r="62" spans="1:4">
      <c r="A62" s="7" t="s">
        <v>1876</v>
      </c>
      <c r="B62" s="7" t="s">
        <v>1897</v>
      </c>
      <c r="C62" s="7" t="s">
        <v>1898</v>
      </c>
      <c r="D62" s="7" t="s">
        <v>1780</v>
      </c>
    </row>
    <row r="63" spans="1:4">
      <c r="A63" s="7" t="s">
        <v>1876</v>
      </c>
      <c r="B63" s="7" t="s">
        <v>1899</v>
      </c>
      <c r="C63" s="7" t="s">
        <v>1900</v>
      </c>
      <c r="D63" s="7" t="s">
        <v>1780</v>
      </c>
    </row>
    <row r="64" spans="1:4">
      <c r="A64" s="7" t="s">
        <v>1876</v>
      </c>
      <c r="B64" s="7" t="s">
        <v>1901</v>
      </c>
      <c r="C64" s="7" t="s">
        <v>1902</v>
      </c>
      <c r="D64" s="7" t="s">
        <v>1780</v>
      </c>
    </row>
    <row r="65" spans="1:4">
      <c r="A65" s="7" t="s">
        <v>1876</v>
      </c>
      <c r="B65" s="7" t="s">
        <v>1903</v>
      </c>
      <c r="C65" s="7" t="s">
        <v>1904</v>
      </c>
      <c r="D65" s="7" t="s">
        <v>1780</v>
      </c>
    </row>
    <row r="66" spans="1:4">
      <c r="A66" s="7" t="s">
        <v>1876</v>
      </c>
      <c r="B66" s="7" t="s">
        <v>1905</v>
      </c>
      <c r="C66" s="7" t="s">
        <v>1906</v>
      </c>
      <c r="D66" s="7" t="s">
        <v>1780</v>
      </c>
    </row>
    <row r="67" spans="1:4">
      <c r="A67" s="7" t="s">
        <v>1876</v>
      </c>
      <c r="B67" s="7" t="s">
        <v>1907</v>
      </c>
      <c r="C67" s="7" t="s">
        <v>1908</v>
      </c>
      <c r="D67" s="7" t="s">
        <v>1780</v>
      </c>
    </row>
    <row r="68" spans="1:4">
      <c r="A68" s="7" t="s">
        <v>1876</v>
      </c>
      <c r="B68" s="7" t="s">
        <v>1909</v>
      </c>
      <c r="C68" s="7" t="s">
        <v>1910</v>
      </c>
      <c r="D68" s="7" t="s">
        <v>1780</v>
      </c>
    </row>
    <row r="69" spans="1:4">
      <c r="A69" s="7" t="s">
        <v>1876</v>
      </c>
      <c r="B69" s="7" t="s">
        <v>1911</v>
      </c>
      <c r="C69" s="7" t="s">
        <v>1912</v>
      </c>
      <c r="D69" s="7" t="s">
        <v>1780</v>
      </c>
    </row>
    <row r="70" spans="1:4">
      <c r="A70" s="7" t="s">
        <v>1876</v>
      </c>
      <c r="B70" s="7" t="s">
        <v>1913</v>
      </c>
      <c r="C70" s="7" t="s">
        <v>1914</v>
      </c>
      <c r="D70" s="7" t="s">
        <v>1780</v>
      </c>
    </row>
    <row r="71" spans="1:4">
      <c r="A71" s="7" t="s">
        <v>1876</v>
      </c>
      <c r="B71" s="7" t="s">
        <v>1915</v>
      </c>
      <c r="C71" s="7" t="s">
        <v>1916</v>
      </c>
      <c r="D71" s="7" t="s">
        <v>1780</v>
      </c>
    </row>
    <row r="72" spans="1:4">
      <c r="A72" s="7" t="s">
        <v>1917</v>
      </c>
      <c r="B72" s="7" t="s">
        <v>1917</v>
      </c>
      <c r="C72" s="7" t="s">
        <v>1918</v>
      </c>
      <c r="D72" s="7" t="s">
        <v>1919</v>
      </c>
    </row>
    <row r="73" spans="1:4">
      <c r="A73" s="7" t="s">
        <v>1920</v>
      </c>
      <c r="B73" s="7" t="s">
        <v>1920</v>
      </c>
      <c r="C73" s="7" t="s">
        <v>1921</v>
      </c>
      <c r="D73" s="7" t="s">
        <v>1919</v>
      </c>
    </row>
    <row r="74" spans="1:4">
      <c r="A74" s="7" t="s">
        <v>1922</v>
      </c>
      <c r="B74" s="7" t="s">
        <v>1922</v>
      </c>
      <c r="C74" s="7" t="s">
        <v>1923</v>
      </c>
      <c r="D74" s="7" t="s">
        <v>1919</v>
      </c>
    </row>
    <row r="75" spans="1:4">
      <c r="A75" s="7" t="s">
        <v>1924</v>
      </c>
      <c r="B75" s="7" t="s">
        <v>1924</v>
      </c>
      <c r="C75" s="7" t="s">
        <v>1925</v>
      </c>
      <c r="D75" s="7" t="s">
        <v>1919</v>
      </c>
    </row>
    <row r="76" spans="1:4">
      <c r="A76" s="7" t="s">
        <v>1926</v>
      </c>
      <c r="B76" s="7" t="s">
        <v>1926</v>
      </c>
      <c r="C76" s="7" t="s">
        <v>1927</v>
      </c>
      <c r="D76" s="7" t="s">
        <v>1919</v>
      </c>
    </row>
    <row r="77" spans="1:4">
      <c r="A77" s="7" t="s">
        <v>1928</v>
      </c>
      <c r="B77" s="7" t="s">
        <v>1930</v>
      </c>
      <c r="C77" s="7" t="s">
        <v>1931</v>
      </c>
      <c r="D77" s="7" t="s">
        <v>1780</v>
      </c>
    </row>
    <row r="78" spans="1:4">
      <c r="A78" s="7" t="s">
        <v>1928</v>
      </c>
      <c r="B78" s="7" t="s">
        <v>1932</v>
      </c>
      <c r="C78" s="7" t="s">
        <v>1933</v>
      </c>
      <c r="D78" s="7" t="s">
        <v>1780</v>
      </c>
    </row>
    <row r="79" spans="1:4">
      <c r="A79" s="7" t="s">
        <v>1928</v>
      </c>
      <c r="B79" s="7" t="s">
        <v>1934</v>
      </c>
      <c r="C79" s="7" t="s">
        <v>1935</v>
      </c>
      <c r="D79" s="7" t="s">
        <v>1780</v>
      </c>
    </row>
    <row r="80" spans="1:4">
      <c r="A80" s="7" t="s">
        <v>1928</v>
      </c>
      <c r="B80" s="7" t="s">
        <v>1936</v>
      </c>
      <c r="C80" s="7" t="s">
        <v>1937</v>
      </c>
      <c r="D80" s="7" t="s">
        <v>1780</v>
      </c>
    </row>
    <row r="81" spans="1:4">
      <c r="A81" s="7" t="s">
        <v>1928</v>
      </c>
      <c r="B81" s="7" t="s">
        <v>1938</v>
      </c>
      <c r="C81" s="7" t="s">
        <v>1939</v>
      </c>
      <c r="D81" s="7" t="s">
        <v>1780</v>
      </c>
    </row>
    <row r="82" spans="1:4">
      <c r="A82" s="7" t="s">
        <v>1928</v>
      </c>
      <c r="B82" s="7" t="s">
        <v>1928</v>
      </c>
      <c r="C82" s="7" t="s">
        <v>1929</v>
      </c>
      <c r="D82" s="7" t="s">
        <v>1777</v>
      </c>
    </row>
    <row r="83" spans="1:4">
      <c r="A83" s="7" t="s">
        <v>1928</v>
      </c>
      <c r="B83" s="7" t="s">
        <v>1940</v>
      </c>
      <c r="C83" s="7" t="s">
        <v>1941</v>
      </c>
      <c r="D83" s="7" t="s">
        <v>1894</v>
      </c>
    </row>
    <row r="84" spans="1:4">
      <c r="A84" s="7" t="s">
        <v>1928</v>
      </c>
      <c r="B84" s="7" t="s">
        <v>1942</v>
      </c>
      <c r="C84" s="7" t="s">
        <v>1943</v>
      </c>
      <c r="D84" s="7" t="s">
        <v>1780</v>
      </c>
    </row>
    <row r="85" spans="1:4">
      <c r="A85" s="7" t="s">
        <v>1928</v>
      </c>
      <c r="B85" s="7" t="s">
        <v>1944</v>
      </c>
      <c r="C85" s="7" t="s">
        <v>1945</v>
      </c>
      <c r="D85" s="7" t="s">
        <v>1780</v>
      </c>
    </row>
    <row r="86" spans="1:4">
      <c r="A86" s="7" t="s">
        <v>1928</v>
      </c>
      <c r="B86" s="7" t="s">
        <v>1946</v>
      </c>
      <c r="C86" s="7" t="s">
        <v>1947</v>
      </c>
      <c r="D86" s="7" t="s">
        <v>1780</v>
      </c>
    </row>
    <row r="87" spans="1:4">
      <c r="A87" s="7" t="s">
        <v>1928</v>
      </c>
      <c r="B87" s="7" t="s">
        <v>1948</v>
      </c>
      <c r="C87" s="7" t="s">
        <v>1949</v>
      </c>
      <c r="D87" s="7" t="s">
        <v>1780</v>
      </c>
    </row>
    <row r="88" spans="1:4">
      <c r="A88" s="7" t="s">
        <v>1928</v>
      </c>
      <c r="B88" s="7" t="s">
        <v>1950</v>
      </c>
      <c r="C88" s="7" t="s">
        <v>1951</v>
      </c>
      <c r="D88" s="7" t="s">
        <v>1780</v>
      </c>
    </row>
    <row r="89" spans="1:4">
      <c r="A89" s="7" t="s">
        <v>1928</v>
      </c>
      <c r="B89" s="7" t="s">
        <v>1952</v>
      </c>
      <c r="C89" s="7" t="s">
        <v>1953</v>
      </c>
      <c r="D89" s="7" t="s">
        <v>1780</v>
      </c>
    </row>
    <row r="90" spans="1:4">
      <c r="A90" s="7" t="s">
        <v>1928</v>
      </c>
      <c r="B90" s="7" t="s">
        <v>1954</v>
      </c>
      <c r="C90" s="7" t="s">
        <v>1955</v>
      </c>
      <c r="D90" s="7" t="s">
        <v>1780</v>
      </c>
    </row>
    <row r="91" spans="1:4">
      <c r="A91" s="7" t="s">
        <v>1956</v>
      </c>
      <c r="B91" s="7" t="s">
        <v>1958</v>
      </c>
      <c r="C91" s="7" t="s">
        <v>1959</v>
      </c>
      <c r="D91" s="7" t="s">
        <v>1780</v>
      </c>
    </row>
    <row r="92" spans="1:4">
      <c r="A92" s="7" t="s">
        <v>1956</v>
      </c>
      <c r="B92" s="7" t="s">
        <v>1960</v>
      </c>
      <c r="C92" s="7" t="s">
        <v>1961</v>
      </c>
      <c r="D92" s="7" t="s">
        <v>1780</v>
      </c>
    </row>
    <row r="93" spans="1:4">
      <c r="A93" s="7" t="s">
        <v>1956</v>
      </c>
      <c r="B93" s="7" t="s">
        <v>1962</v>
      </c>
      <c r="C93" s="7" t="s">
        <v>1963</v>
      </c>
      <c r="D93" s="7" t="s">
        <v>1780</v>
      </c>
    </row>
    <row r="94" spans="1:4">
      <c r="A94" s="7" t="s">
        <v>1956</v>
      </c>
      <c r="B94" s="7" t="s">
        <v>1964</v>
      </c>
      <c r="C94" s="7" t="s">
        <v>1965</v>
      </c>
      <c r="D94" s="7" t="s">
        <v>1780</v>
      </c>
    </row>
    <row r="95" spans="1:4">
      <c r="A95" s="7" t="s">
        <v>1956</v>
      </c>
      <c r="B95" s="7" t="s">
        <v>1966</v>
      </c>
      <c r="C95" s="7" t="s">
        <v>1967</v>
      </c>
      <c r="D95" s="7" t="s">
        <v>1780</v>
      </c>
    </row>
    <row r="96" spans="1:4">
      <c r="A96" s="7" t="s">
        <v>1956</v>
      </c>
      <c r="B96" s="7" t="s">
        <v>1956</v>
      </c>
      <c r="C96" s="7" t="s">
        <v>1957</v>
      </c>
      <c r="D96" s="7" t="s">
        <v>1777</v>
      </c>
    </row>
    <row r="97" spans="1:4">
      <c r="A97" s="7" t="s">
        <v>1956</v>
      </c>
      <c r="B97" s="7" t="s">
        <v>1968</v>
      </c>
      <c r="C97" s="7" t="s">
        <v>1969</v>
      </c>
      <c r="D97" s="7" t="s">
        <v>1780</v>
      </c>
    </row>
    <row r="98" spans="1:4">
      <c r="A98" s="7" t="s">
        <v>1956</v>
      </c>
      <c r="B98" s="7" t="s">
        <v>1970</v>
      </c>
      <c r="C98" s="7" t="s">
        <v>1971</v>
      </c>
      <c r="D98" s="7" t="s">
        <v>1780</v>
      </c>
    </row>
    <row r="99" spans="1:4">
      <c r="A99" s="7" t="s">
        <v>1956</v>
      </c>
      <c r="B99" s="7" t="s">
        <v>1972</v>
      </c>
      <c r="C99" s="7" t="s">
        <v>1973</v>
      </c>
      <c r="D99" s="7" t="s">
        <v>1780</v>
      </c>
    </row>
    <row r="100" spans="1:4">
      <c r="A100" s="7" t="s">
        <v>1956</v>
      </c>
      <c r="B100" s="7" t="s">
        <v>1974</v>
      </c>
      <c r="C100" s="7" t="s">
        <v>1975</v>
      </c>
      <c r="D100" s="7" t="s">
        <v>1780</v>
      </c>
    </row>
    <row r="101" spans="1:4">
      <c r="A101" s="7" t="s">
        <v>1956</v>
      </c>
      <c r="B101" s="7" t="s">
        <v>1976</v>
      </c>
      <c r="C101" s="7" t="s">
        <v>1977</v>
      </c>
      <c r="D101" s="7" t="s">
        <v>1780</v>
      </c>
    </row>
    <row r="102" spans="1:4">
      <c r="A102" s="7" t="s">
        <v>1956</v>
      </c>
      <c r="B102" s="7" t="s">
        <v>1978</v>
      </c>
      <c r="C102" s="7" t="s">
        <v>1979</v>
      </c>
      <c r="D102" s="7" t="s">
        <v>1780</v>
      </c>
    </row>
    <row r="103" spans="1:4">
      <c r="A103" s="7" t="s">
        <v>1956</v>
      </c>
      <c r="B103" s="7" t="s">
        <v>1980</v>
      </c>
      <c r="C103" s="7" t="s">
        <v>1981</v>
      </c>
      <c r="D103" s="7" t="s">
        <v>1780</v>
      </c>
    </row>
    <row r="104" spans="1:4">
      <c r="A104" s="7" t="s">
        <v>1956</v>
      </c>
      <c r="B104" s="7" t="s">
        <v>1982</v>
      </c>
      <c r="C104" s="7" t="s">
        <v>1983</v>
      </c>
      <c r="D104" s="7" t="s">
        <v>1780</v>
      </c>
    </row>
    <row r="105" spans="1:4">
      <c r="A105" s="7" t="s">
        <v>1956</v>
      </c>
      <c r="B105" s="7" t="s">
        <v>1984</v>
      </c>
      <c r="C105" s="7" t="s">
        <v>1985</v>
      </c>
      <c r="D105" s="7" t="s">
        <v>1780</v>
      </c>
    </row>
    <row r="106" spans="1:4">
      <c r="A106" s="7" t="s">
        <v>1956</v>
      </c>
      <c r="B106" s="7" t="s">
        <v>1986</v>
      </c>
      <c r="C106" s="7" t="s">
        <v>1987</v>
      </c>
      <c r="D106" s="7" t="s">
        <v>1780</v>
      </c>
    </row>
    <row r="107" spans="1:4">
      <c r="A107" s="7" t="s">
        <v>1956</v>
      </c>
      <c r="B107" s="7" t="s">
        <v>1988</v>
      </c>
      <c r="C107" s="7" t="s">
        <v>1989</v>
      </c>
      <c r="D107" s="7" t="s">
        <v>1780</v>
      </c>
    </row>
    <row r="108" spans="1:4">
      <c r="A108" s="7" t="s">
        <v>1956</v>
      </c>
      <c r="B108" s="7" t="s">
        <v>1990</v>
      </c>
      <c r="C108" s="7" t="s">
        <v>1991</v>
      </c>
      <c r="D108" s="7" t="s">
        <v>1780</v>
      </c>
    </row>
    <row r="109" spans="1:4">
      <c r="A109" s="7" t="s">
        <v>1956</v>
      </c>
      <c r="B109" s="7" t="s">
        <v>1992</v>
      </c>
      <c r="C109" s="7" t="s">
        <v>1993</v>
      </c>
      <c r="D109" s="7" t="s">
        <v>1780</v>
      </c>
    </row>
    <row r="110" spans="1:4">
      <c r="A110" s="7" t="s">
        <v>1956</v>
      </c>
      <c r="B110" s="7" t="s">
        <v>1994</v>
      </c>
      <c r="C110" s="7" t="s">
        <v>1995</v>
      </c>
      <c r="D110" s="7" t="s">
        <v>1780</v>
      </c>
    </row>
    <row r="111" spans="1:4">
      <c r="A111" s="7" t="s">
        <v>1956</v>
      </c>
      <c r="B111" s="7" t="s">
        <v>1996</v>
      </c>
      <c r="C111" s="7" t="s">
        <v>1997</v>
      </c>
      <c r="D111" s="7" t="s">
        <v>1780</v>
      </c>
    </row>
    <row r="112" spans="1:4">
      <c r="A112" s="7" t="s">
        <v>1956</v>
      </c>
      <c r="B112" s="7" t="s">
        <v>1998</v>
      </c>
      <c r="C112" s="7" t="s">
        <v>1999</v>
      </c>
      <c r="D112" s="7" t="s">
        <v>1780</v>
      </c>
    </row>
    <row r="113" spans="1:4">
      <c r="A113" s="7" t="s">
        <v>1956</v>
      </c>
      <c r="B113" s="7" t="s">
        <v>2000</v>
      </c>
      <c r="C113" s="7" t="s">
        <v>2001</v>
      </c>
      <c r="D113" s="7" t="s">
        <v>1780</v>
      </c>
    </row>
    <row r="114" spans="1:4">
      <c r="A114" s="7" t="s">
        <v>1956</v>
      </c>
      <c r="B114" s="7" t="s">
        <v>2002</v>
      </c>
      <c r="C114" s="7" t="s">
        <v>2003</v>
      </c>
      <c r="D114" s="7" t="s">
        <v>1780</v>
      </c>
    </row>
    <row r="115" spans="1:4">
      <c r="A115" s="7" t="s">
        <v>1956</v>
      </c>
      <c r="B115" s="7" t="s">
        <v>2004</v>
      </c>
      <c r="C115" s="7" t="s">
        <v>2005</v>
      </c>
      <c r="D115" s="7" t="s">
        <v>1780</v>
      </c>
    </row>
    <row r="116" spans="1:4">
      <c r="A116" s="7" t="s">
        <v>2006</v>
      </c>
      <c r="B116" s="7" t="s">
        <v>2008</v>
      </c>
      <c r="C116" s="7" t="s">
        <v>2009</v>
      </c>
      <c r="D116" s="7" t="s">
        <v>1780</v>
      </c>
    </row>
    <row r="117" spans="1:4">
      <c r="A117" s="7" t="s">
        <v>2006</v>
      </c>
      <c r="B117" s="7" t="s">
        <v>2010</v>
      </c>
      <c r="C117" s="7" t="s">
        <v>2011</v>
      </c>
      <c r="D117" s="7" t="s">
        <v>1780</v>
      </c>
    </row>
    <row r="118" spans="1:4">
      <c r="A118" s="7" t="s">
        <v>2006</v>
      </c>
      <c r="B118" s="7" t="s">
        <v>2012</v>
      </c>
      <c r="C118" s="7" t="s">
        <v>2013</v>
      </c>
      <c r="D118" s="7" t="s">
        <v>1780</v>
      </c>
    </row>
    <row r="119" spans="1:4">
      <c r="A119" s="7" t="s">
        <v>2006</v>
      </c>
      <c r="B119" s="7" t="s">
        <v>2014</v>
      </c>
      <c r="C119" s="7" t="s">
        <v>2015</v>
      </c>
      <c r="D119" s="7" t="s">
        <v>1780</v>
      </c>
    </row>
    <row r="120" spans="1:4">
      <c r="A120" s="7" t="s">
        <v>2006</v>
      </c>
      <c r="B120" s="7" t="s">
        <v>2016</v>
      </c>
      <c r="C120" s="7" t="s">
        <v>2017</v>
      </c>
      <c r="D120" s="7" t="s">
        <v>1780</v>
      </c>
    </row>
    <row r="121" spans="1:4">
      <c r="A121" s="7" t="s">
        <v>2006</v>
      </c>
      <c r="B121" s="7" t="s">
        <v>2018</v>
      </c>
      <c r="C121" s="7" t="s">
        <v>2019</v>
      </c>
      <c r="D121" s="7" t="s">
        <v>1780</v>
      </c>
    </row>
    <row r="122" spans="1:4">
      <c r="A122" s="7" t="s">
        <v>2006</v>
      </c>
      <c r="B122" s="7" t="s">
        <v>2006</v>
      </c>
      <c r="C122" s="7" t="s">
        <v>2007</v>
      </c>
      <c r="D122" s="7" t="s">
        <v>1777</v>
      </c>
    </row>
    <row r="123" spans="1:4">
      <c r="A123" s="7" t="s">
        <v>2006</v>
      </c>
      <c r="B123" s="7" t="s">
        <v>2020</v>
      </c>
      <c r="C123" s="7" t="s">
        <v>2021</v>
      </c>
      <c r="D123" s="7" t="s">
        <v>2022</v>
      </c>
    </row>
    <row r="124" spans="1:4">
      <c r="A124" s="7" t="s">
        <v>2006</v>
      </c>
      <c r="B124" s="7" t="s">
        <v>2023</v>
      </c>
      <c r="C124" s="7" t="s">
        <v>2024</v>
      </c>
      <c r="D124" s="7" t="s">
        <v>1780</v>
      </c>
    </row>
    <row r="125" spans="1:4">
      <c r="A125" s="7" t="s">
        <v>2006</v>
      </c>
      <c r="B125" s="7" t="s">
        <v>2025</v>
      </c>
      <c r="C125" s="7" t="s">
        <v>2026</v>
      </c>
      <c r="D125" s="7" t="s">
        <v>1780</v>
      </c>
    </row>
    <row r="126" spans="1:4">
      <c r="A126" s="7" t="s">
        <v>2006</v>
      </c>
      <c r="B126" s="7" t="s">
        <v>2027</v>
      </c>
      <c r="C126" s="7" t="s">
        <v>2028</v>
      </c>
      <c r="D126" s="7" t="s">
        <v>1780</v>
      </c>
    </row>
    <row r="127" spans="1:4">
      <c r="A127" s="7" t="s">
        <v>2029</v>
      </c>
      <c r="B127" s="7" t="s">
        <v>2031</v>
      </c>
      <c r="C127" s="7" t="s">
        <v>2032</v>
      </c>
      <c r="D127" s="7" t="s">
        <v>1780</v>
      </c>
    </row>
    <row r="128" spans="1:4">
      <c r="A128" s="7" t="s">
        <v>2029</v>
      </c>
      <c r="B128" s="7" t="s">
        <v>2033</v>
      </c>
      <c r="C128" s="7" t="s">
        <v>2034</v>
      </c>
      <c r="D128" s="7" t="s">
        <v>1780</v>
      </c>
    </row>
    <row r="129" spans="1:4">
      <c r="A129" s="7" t="s">
        <v>2029</v>
      </c>
      <c r="B129" s="7" t="s">
        <v>2035</v>
      </c>
      <c r="C129" s="7" t="s">
        <v>2036</v>
      </c>
      <c r="D129" s="7" t="s">
        <v>1780</v>
      </c>
    </row>
    <row r="130" spans="1:4">
      <c r="A130" s="7" t="s">
        <v>2029</v>
      </c>
      <c r="B130" s="7" t="s">
        <v>2037</v>
      </c>
      <c r="C130" s="7" t="s">
        <v>2038</v>
      </c>
      <c r="D130" s="7" t="s">
        <v>1780</v>
      </c>
    </row>
    <row r="131" spans="1:4">
      <c r="A131" s="7" t="s">
        <v>2029</v>
      </c>
      <c r="B131" s="7" t="s">
        <v>2029</v>
      </c>
      <c r="C131" s="7" t="s">
        <v>2030</v>
      </c>
      <c r="D131" s="7" t="s">
        <v>1777</v>
      </c>
    </row>
    <row r="132" spans="1:4">
      <c r="A132" s="7" t="s">
        <v>2029</v>
      </c>
      <c r="B132" s="7" t="s">
        <v>2039</v>
      </c>
      <c r="C132" s="7" t="s">
        <v>2040</v>
      </c>
      <c r="D132" s="7" t="s">
        <v>1780</v>
      </c>
    </row>
    <row r="133" spans="1:4">
      <c r="A133" s="7" t="s">
        <v>2029</v>
      </c>
      <c r="B133" s="7" t="s">
        <v>2041</v>
      </c>
      <c r="C133" s="7" t="s">
        <v>2042</v>
      </c>
      <c r="D133" s="7" t="s">
        <v>1780</v>
      </c>
    </row>
    <row r="134" spans="1:4">
      <c r="A134" s="7" t="s">
        <v>2029</v>
      </c>
      <c r="B134" s="7" t="s">
        <v>2043</v>
      </c>
      <c r="C134" s="7" t="s">
        <v>2044</v>
      </c>
      <c r="D134" s="7" t="s">
        <v>1780</v>
      </c>
    </row>
    <row r="135" spans="1:4">
      <c r="A135" s="7" t="s">
        <v>2029</v>
      </c>
      <c r="B135" s="7" t="s">
        <v>2045</v>
      </c>
      <c r="C135" s="7" t="s">
        <v>2046</v>
      </c>
      <c r="D135" s="7" t="s">
        <v>1780</v>
      </c>
    </row>
    <row r="136" spans="1:4">
      <c r="A136" s="7" t="s">
        <v>2029</v>
      </c>
      <c r="B136" s="7" t="s">
        <v>2047</v>
      </c>
      <c r="C136" s="7" t="s">
        <v>2048</v>
      </c>
      <c r="D136" s="7" t="s">
        <v>1780</v>
      </c>
    </row>
    <row r="137" spans="1:4">
      <c r="A137" s="7" t="s">
        <v>2029</v>
      </c>
      <c r="B137" s="7" t="s">
        <v>2049</v>
      </c>
      <c r="C137" s="7" t="s">
        <v>2050</v>
      </c>
      <c r="D137" s="7" t="s">
        <v>1780</v>
      </c>
    </row>
    <row r="138" spans="1:4">
      <c r="A138" s="7" t="s">
        <v>2029</v>
      </c>
      <c r="B138" s="7" t="s">
        <v>2051</v>
      </c>
      <c r="C138" s="7" t="s">
        <v>2052</v>
      </c>
      <c r="D138" s="7" t="s">
        <v>1780</v>
      </c>
    </row>
    <row r="139" spans="1:4">
      <c r="A139" s="7" t="s">
        <v>2029</v>
      </c>
      <c r="B139" s="7" t="s">
        <v>2053</v>
      </c>
      <c r="C139" s="7" t="s">
        <v>2054</v>
      </c>
      <c r="D139" s="7" t="s">
        <v>1780</v>
      </c>
    </row>
    <row r="140" spans="1:4">
      <c r="A140" s="7" t="s">
        <v>2055</v>
      </c>
      <c r="B140" s="7" t="s">
        <v>2057</v>
      </c>
      <c r="C140" s="7" t="s">
        <v>2058</v>
      </c>
      <c r="D140" s="7" t="s">
        <v>1780</v>
      </c>
    </row>
    <row r="141" spans="1:4">
      <c r="A141" s="7" t="s">
        <v>2055</v>
      </c>
      <c r="B141" s="7" t="s">
        <v>2059</v>
      </c>
      <c r="C141" s="7" t="s">
        <v>2060</v>
      </c>
      <c r="D141" s="7" t="s">
        <v>1780</v>
      </c>
    </row>
    <row r="142" spans="1:4">
      <c r="A142" s="7" t="s">
        <v>2055</v>
      </c>
      <c r="B142" s="7" t="s">
        <v>2061</v>
      </c>
      <c r="C142" s="7" t="s">
        <v>2062</v>
      </c>
      <c r="D142" s="7" t="s">
        <v>1780</v>
      </c>
    </row>
    <row r="143" spans="1:4">
      <c r="A143" s="7" t="s">
        <v>2055</v>
      </c>
      <c r="B143" s="7" t="s">
        <v>2063</v>
      </c>
      <c r="C143" s="7" t="s">
        <v>2064</v>
      </c>
      <c r="D143" s="7" t="s">
        <v>1780</v>
      </c>
    </row>
    <row r="144" spans="1:4">
      <c r="A144" s="7" t="s">
        <v>2055</v>
      </c>
      <c r="B144" s="7" t="s">
        <v>2055</v>
      </c>
      <c r="C144" s="7" t="s">
        <v>2056</v>
      </c>
      <c r="D144" s="7" t="s">
        <v>1777</v>
      </c>
    </row>
    <row r="145" spans="1:4">
      <c r="A145" s="7" t="s">
        <v>2055</v>
      </c>
      <c r="B145" s="7" t="s">
        <v>2065</v>
      </c>
      <c r="C145" s="7" t="s">
        <v>2066</v>
      </c>
      <c r="D145" s="7" t="s">
        <v>1780</v>
      </c>
    </row>
    <row r="146" spans="1:4">
      <c r="A146" s="7" t="s">
        <v>2055</v>
      </c>
      <c r="B146" s="7" t="s">
        <v>2067</v>
      </c>
      <c r="C146" s="7" t="s">
        <v>2068</v>
      </c>
      <c r="D146" s="7" t="s">
        <v>1780</v>
      </c>
    </row>
    <row r="147" spans="1:4">
      <c r="A147" s="7" t="s">
        <v>2055</v>
      </c>
      <c r="B147" s="7" t="s">
        <v>2069</v>
      </c>
      <c r="C147" s="7" t="s">
        <v>2070</v>
      </c>
      <c r="D147" s="7" t="s">
        <v>1780</v>
      </c>
    </row>
    <row r="148" spans="1:4">
      <c r="A148" s="7" t="s">
        <v>2055</v>
      </c>
      <c r="B148" s="7" t="s">
        <v>2071</v>
      </c>
      <c r="C148" s="7" t="s">
        <v>2072</v>
      </c>
      <c r="D148" s="7" t="s">
        <v>1780</v>
      </c>
    </row>
    <row r="149" spans="1:4">
      <c r="A149" s="7" t="s">
        <v>2055</v>
      </c>
      <c r="B149" s="7" t="s">
        <v>2073</v>
      </c>
      <c r="C149" s="7" t="s">
        <v>2074</v>
      </c>
      <c r="D149" s="7" t="s">
        <v>1780</v>
      </c>
    </row>
    <row r="150" spans="1:4">
      <c r="A150" s="7" t="s">
        <v>2075</v>
      </c>
      <c r="B150" s="7" t="s">
        <v>2077</v>
      </c>
      <c r="C150" s="7" t="s">
        <v>2078</v>
      </c>
      <c r="D150" s="7" t="s">
        <v>1780</v>
      </c>
    </row>
    <row r="151" spans="1:4">
      <c r="A151" s="7" t="s">
        <v>2075</v>
      </c>
      <c r="B151" s="7" t="s">
        <v>2079</v>
      </c>
      <c r="C151" s="7" t="s">
        <v>2080</v>
      </c>
      <c r="D151" s="7" t="s">
        <v>1780</v>
      </c>
    </row>
    <row r="152" spans="1:4">
      <c r="A152" s="7" t="s">
        <v>2075</v>
      </c>
      <c r="B152" s="7" t="s">
        <v>2081</v>
      </c>
      <c r="C152" s="7" t="s">
        <v>2082</v>
      </c>
      <c r="D152" s="7" t="s">
        <v>1780</v>
      </c>
    </row>
    <row r="153" spans="1:4">
      <c r="A153" s="7" t="s">
        <v>2075</v>
      </c>
      <c r="B153" s="7" t="s">
        <v>2083</v>
      </c>
      <c r="C153" s="7" t="s">
        <v>2084</v>
      </c>
      <c r="D153" s="7" t="s">
        <v>1780</v>
      </c>
    </row>
    <row r="154" spans="1:4">
      <c r="A154" s="7" t="s">
        <v>2075</v>
      </c>
      <c r="B154" s="7" t="s">
        <v>2075</v>
      </c>
      <c r="C154" s="7" t="s">
        <v>2076</v>
      </c>
      <c r="D154" s="7" t="s">
        <v>1777</v>
      </c>
    </row>
    <row r="155" spans="1:4">
      <c r="A155" s="7" t="s">
        <v>2075</v>
      </c>
      <c r="B155" s="7" t="s">
        <v>2085</v>
      </c>
      <c r="C155" s="7" t="s">
        <v>2086</v>
      </c>
      <c r="D155" s="7" t="s">
        <v>1780</v>
      </c>
    </row>
    <row r="156" spans="1:4">
      <c r="A156" s="7" t="s">
        <v>2075</v>
      </c>
      <c r="B156" s="7" t="s">
        <v>2087</v>
      </c>
      <c r="C156" s="7" t="s">
        <v>2088</v>
      </c>
      <c r="D156" s="7" t="s">
        <v>1780</v>
      </c>
    </row>
    <row r="157" spans="1:4">
      <c r="A157" s="7" t="s">
        <v>2075</v>
      </c>
      <c r="B157" s="7" t="s">
        <v>2089</v>
      </c>
      <c r="C157" s="7" t="s">
        <v>2090</v>
      </c>
      <c r="D157" s="7" t="s">
        <v>1780</v>
      </c>
    </row>
    <row r="158" spans="1:4">
      <c r="A158" s="7" t="s">
        <v>2075</v>
      </c>
      <c r="B158" s="7" t="s">
        <v>2091</v>
      </c>
      <c r="C158" s="7" t="s">
        <v>2092</v>
      </c>
      <c r="D158" s="7" t="s">
        <v>1780</v>
      </c>
    </row>
    <row r="159" spans="1:4">
      <c r="A159" s="7" t="s">
        <v>2075</v>
      </c>
      <c r="B159" s="7" t="s">
        <v>2093</v>
      </c>
      <c r="C159" s="7" t="s">
        <v>2094</v>
      </c>
      <c r="D159" s="7" t="s">
        <v>1780</v>
      </c>
    </row>
    <row r="160" spans="1:4">
      <c r="A160" s="7" t="s">
        <v>2075</v>
      </c>
      <c r="B160" s="7" t="s">
        <v>2095</v>
      </c>
      <c r="C160" s="7" t="s">
        <v>2096</v>
      </c>
      <c r="D160" s="7" t="s">
        <v>1780</v>
      </c>
    </row>
    <row r="161" spans="1:4">
      <c r="A161" s="7" t="s">
        <v>2097</v>
      </c>
      <c r="B161" s="7" t="s">
        <v>2099</v>
      </c>
      <c r="C161" s="7" t="s">
        <v>2100</v>
      </c>
      <c r="D161" s="7" t="s">
        <v>1780</v>
      </c>
    </row>
    <row r="162" spans="1:4">
      <c r="A162" s="7" t="s">
        <v>2097</v>
      </c>
      <c r="B162" s="7" t="s">
        <v>2101</v>
      </c>
      <c r="C162" s="7" t="s">
        <v>2102</v>
      </c>
      <c r="D162" s="7" t="s">
        <v>1780</v>
      </c>
    </row>
    <row r="163" spans="1:4">
      <c r="A163" s="7" t="s">
        <v>2097</v>
      </c>
      <c r="B163" s="7" t="s">
        <v>2103</v>
      </c>
      <c r="C163" s="7" t="s">
        <v>2104</v>
      </c>
      <c r="D163" s="7" t="s">
        <v>1780</v>
      </c>
    </row>
    <row r="164" spans="1:4">
      <c r="A164" s="7" t="s">
        <v>2097</v>
      </c>
      <c r="B164" s="7" t="s">
        <v>2105</v>
      </c>
      <c r="C164" s="7" t="s">
        <v>2106</v>
      </c>
      <c r="D164" s="7" t="s">
        <v>1780</v>
      </c>
    </row>
    <row r="165" spans="1:4">
      <c r="A165" s="7" t="s">
        <v>2097</v>
      </c>
      <c r="B165" s="7" t="s">
        <v>2107</v>
      </c>
      <c r="C165" s="7" t="s">
        <v>2108</v>
      </c>
      <c r="D165" s="7" t="s">
        <v>1780</v>
      </c>
    </row>
    <row r="166" spans="1:4">
      <c r="A166" s="7" t="s">
        <v>2097</v>
      </c>
      <c r="B166" s="7" t="s">
        <v>2097</v>
      </c>
      <c r="C166" s="7" t="s">
        <v>2098</v>
      </c>
      <c r="D166" s="7" t="s">
        <v>1777</v>
      </c>
    </row>
    <row r="167" spans="1:4">
      <c r="A167" s="7" t="s">
        <v>2097</v>
      </c>
      <c r="B167" s="7" t="s">
        <v>2109</v>
      </c>
      <c r="C167" s="7" t="s">
        <v>2110</v>
      </c>
      <c r="D167" s="7" t="s">
        <v>2022</v>
      </c>
    </row>
    <row r="168" spans="1:4">
      <c r="A168" s="7" t="s">
        <v>2097</v>
      </c>
      <c r="B168" s="7" t="s">
        <v>1799</v>
      </c>
      <c r="C168" s="7" t="s">
        <v>2111</v>
      </c>
      <c r="D168" s="7" t="s">
        <v>1780</v>
      </c>
    </row>
    <row r="169" spans="1:4">
      <c r="A169" s="7" t="s">
        <v>2097</v>
      </c>
      <c r="B169" s="7" t="s">
        <v>2112</v>
      </c>
      <c r="C169" s="7" t="s">
        <v>2113</v>
      </c>
      <c r="D169" s="7" t="s">
        <v>1780</v>
      </c>
    </row>
    <row r="170" spans="1:4">
      <c r="A170" s="7" t="s">
        <v>2097</v>
      </c>
      <c r="B170" s="7" t="s">
        <v>2114</v>
      </c>
      <c r="C170" s="7" t="s">
        <v>2115</v>
      </c>
      <c r="D170" s="7" t="s">
        <v>1780</v>
      </c>
    </row>
    <row r="171" spans="1:4">
      <c r="A171" s="7" t="s">
        <v>2097</v>
      </c>
      <c r="B171" s="7" t="s">
        <v>2116</v>
      </c>
      <c r="C171" s="7" t="s">
        <v>2117</v>
      </c>
      <c r="D171" s="7" t="s">
        <v>1780</v>
      </c>
    </row>
    <row r="172" spans="1:4">
      <c r="A172" s="7" t="s">
        <v>2097</v>
      </c>
      <c r="B172" s="7" t="s">
        <v>2118</v>
      </c>
      <c r="C172" s="7" t="s">
        <v>2119</v>
      </c>
      <c r="D172" s="7" t="s">
        <v>1780</v>
      </c>
    </row>
    <row r="173" spans="1:4">
      <c r="A173" s="7" t="s">
        <v>2097</v>
      </c>
      <c r="B173" s="7" t="s">
        <v>2120</v>
      </c>
      <c r="C173" s="7" t="s">
        <v>2121</v>
      </c>
      <c r="D173" s="7" t="s">
        <v>1780</v>
      </c>
    </row>
    <row r="174" spans="1:4">
      <c r="A174" s="7" t="s">
        <v>2122</v>
      </c>
      <c r="B174" s="7" t="s">
        <v>2031</v>
      </c>
      <c r="C174" s="7" t="s">
        <v>2124</v>
      </c>
      <c r="D174" s="7" t="s">
        <v>1780</v>
      </c>
    </row>
    <row r="175" spans="1:4">
      <c r="A175" s="7" t="s">
        <v>2122</v>
      </c>
      <c r="B175" s="7" t="s">
        <v>2125</v>
      </c>
      <c r="C175" s="7" t="s">
        <v>2126</v>
      </c>
      <c r="D175" s="7" t="s">
        <v>1780</v>
      </c>
    </row>
    <row r="176" spans="1:4">
      <c r="A176" s="7" t="s">
        <v>2122</v>
      </c>
      <c r="B176" s="7" t="s">
        <v>2127</v>
      </c>
      <c r="C176" s="7" t="s">
        <v>2128</v>
      </c>
      <c r="D176" s="7" t="s">
        <v>1780</v>
      </c>
    </row>
    <row r="177" spans="1:4">
      <c r="A177" s="7" t="s">
        <v>2122</v>
      </c>
      <c r="B177" s="7" t="s">
        <v>2129</v>
      </c>
      <c r="C177" s="7" t="s">
        <v>2130</v>
      </c>
      <c r="D177" s="7" t="s">
        <v>1780</v>
      </c>
    </row>
    <row r="178" spans="1:4">
      <c r="A178" s="7" t="s">
        <v>2122</v>
      </c>
      <c r="B178" s="7" t="s">
        <v>2122</v>
      </c>
      <c r="C178" s="7" t="s">
        <v>2123</v>
      </c>
      <c r="D178" s="7" t="s">
        <v>1777</v>
      </c>
    </row>
    <row r="179" spans="1:4">
      <c r="A179" s="7" t="s">
        <v>2122</v>
      </c>
      <c r="B179" s="7" t="s">
        <v>2131</v>
      </c>
      <c r="C179" s="7" t="s">
        <v>2132</v>
      </c>
      <c r="D179" s="7" t="s">
        <v>1780</v>
      </c>
    </row>
    <row r="180" spans="1:4">
      <c r="A180" s="7" t="s">
        <v>2122</v>
      </c>
      <c r="B180" s="7" t="s">
        <v>2133</v>
      </c>
      <c r="C180" s="7" t="s">
        <v>2134</v>
      </c>
      <c r="D180" s="7" t="s">
        <v>1780</v>
      </c>
    </row>
    <row r="181" spans="1:4">
      <c r="A181" s="7" t="s">
        <v>2122</v>
      </c>
      <c r="B181" s="7" t="s">
        <v>2135</v>
      </c>
      <c r="C181" s="7" t="s">
        <v>2136</v>
      </c>
      <c r="D181" s="7" t="s">
        <v>1780</v>
      </c>
    </row>
    <row r="182" spans="1:4">
      <c r="A182" s="7" t="s">
        <v>2122</v>
      </c>
      <c r="B182" s="7" t="s">
        <v>2137</v>
      </c>
      <c r="C182" s="7" t="s">
        <v>2138</v>
      </c>
      <c r="D182" s="7" t="s">
        <v>1780</v>
      </c>
    </row>
    <row r="183" spans="1:4">
      <c r="A183" s="7" t="s">
        <v>2122</v>
      </c>
      <c r="B183" s="7" t="s">
        <v>2139</v>
      </c>
      <c r="C183" s="7" t="s">
        <v>2140</v>
      </c>
      <c r="D183" s="7" t="s">
        <v>1780</v>
      </c>
    </row>
    <row r="184" spans="1:4">
      <c r="A184" s="7" t="s">
        <v>2122</v>
      </c>
      <c r="B184" s="7" t="s">
        <v>2141</v>
      </c>
      <c r="C184" s="7" t="s">
        <v>2142</v>
      </c>
      <c r="D184" s="7" t="s">
        <v>1780</v>
      </c>
    </row>
    <row r="185" spans="1:4">
      <c r="A185" s="7" t="s">
        <v>2122</v>
      </c>
      <c r="B185" s="7" t="s">
        <v>2143</v>
      </c>
      <c r="C185" s="7" t="s">
        <v>2144</v>
      </c>
      <c r="D185" s="7" t="s">
        <v>1780</v>
      </c>
    </row>
    <row r="186" spans="1:4">
      <c r="A186" s="7" t="s">
        <v>2122</v>
      </c>
      <c r="B186" s="7" t="s">
        <v>2145</v>
      </c>
      <c r="C186" s="7" t="s">
        <v>2146</v>
      </c>
      <c r="D186" s="7" t="s">
        <v>1780</v>
      </c>
    </row>
    <row r="187" spans="1:4">
      <c r="A187" s="7" t="s">
        <v>2122</v>
      </c>
      <c r="B187" s="7" t="s">
        <v>2147</v>
      </c>
      <c r="C187" s="7" t="s">
        <v>2148</v>
      </c>
      <c r="D187" s="7" t="s">
        <v>1780</v>
      </c>
    </row>
    <row r="188" spans="1:4">
      <c r="A188" s="7" t="s">
        <v>2122</v>
      </c>
      <c r="B188" s="7" t="s">
        <v>2149</v>
      </c>
      <c r="C188" s="7" t="s">
        <v>2150</v>
      </c>
      <c r="D188" s="7" t="s">
        <v>1780</v>
      </c>
    </row>
    <row r="189" spans="1:4">
      <c r="A189" s="7" t="s">
        <v>2122</v>
      </c>
      <c r="B189" s="7" t="s">
        <v>2151</v>
      </c>
      <c r="C189" s="7" t="s">
        <v>2152</v>
      </c>
      <c r="D189" s="7" t="s">
        <v>1780</v>
      </c>
    </row>
    <row r="190" spans="1:4">
      <c r="A190" s="7" t="s">
        <v>2122</v>
      </c>
      <c r="B190" s="7" t="s">
        <v>2153</v>
      </c>
      <c r="C190" s="7" t="s">
        <v>2154</v>
      </c>
      <c r="D190" s="7" t="s">
        <v>1780</v>
      </c>
    </row>
    <row r="191" spans="1:4">
      <c r="A191" s="7" t="s">
        <v>2155</v>
      </c>
      <c r="B191" s="7" t="s">
        <v>2157</v>
      </c>
      <c r="C191" s="7" t="s">
        <v>2158</v>
      </c>
      <c r="D191" s="7" t="s">
        <v>1780</v>
      </c>
    </row>
    <row r="192" spans="1:4">
      <c r="A192" s="7" t="s">
        <v>2155</v>
      </c>
      <c r="B192" s="7" t="s">
        <v>2020</v>
      </c>
      <c r="C192" s="7" t="s">
        <v>2159</v>
      </c>
      <c r="D192" s="7" t="s">
        <v>1780</v>
      </c>
    </row>
    <row r="193" spans="1:4">
      <c r="A193" s="7" t="s">
        <v>2155</v>
      </c>
      <c r="B193" s="7" t="s">
        <v>2160</v>
      </c>
      <c r="C193" s="7" t="s">
        <v>2161</v>
      </c>
      <c r="D193" s="7" t="s">
        <v>1780</v>
      </c>
    </row>
    <row r="194" spans="1:4">
      <c r="A194" s="7" t="s">
        <v>2155</v>
      </c>
      <c r="B194" s="7" t="s">
        <v>2162</v>
      </c>
      <c r="C194" s="7" t="s">
        <v>2163</v>
      </c>
      <c r="D194" s="7" t="s">
        <v>1780</v>
      </c>
    </row>
    <row r="195" spans="1:4">
      <c r="A195" s="7" t="s">
        <v>2155</v>
      </c>
      <c r="B195" s="7" t="s">
        <v>2164</v>
      </c>
      <c r="C195" s="7" t="s">
        <v>2165</v>
      </c>
      <c r="D195" s="7" t="s">
        <v>1780</v>
      </c>
    </row>
    <row r="196" spans="1:4">
      <c r="A196" s="7" t="s">
        <v>2155</v>
      </c>
      <c r="B196" s="7" t="s">
        <v>2166</v>
      </c>
      <c r="C196" s="7" t="s">
        <v>2167</v>
      </c>
      <c r="D196" s="7" t="s">
        <v>1780</v>
      </c>
    </row>
    <row r="197" spans="1:4">
      <c r="A197" s="7" t="s">
        <v>2155</v>
      </c>
      <c r="B197" s="7" t="s">
        <v>1799</v>
      </c>
      <c r="C197" s="7" t="s">
        <v>2168</v>
      </c>
      <c r="D197" s="7" t="s">
        <v>1780</v>
      </c>
    </row>
    <row r="198" spans="1:4">
      <c r="A198" s="7" t="s">
        <v>2155</v>
      </c>
      <c r="B198" s="7" t="s">
        <v>2155</v>
      </c>
      <c r="C198" s="7" t="s">
        <v>2156</v>
      </c>
      <c r="D198" s="7" t="s">
        <v>1777</v>
      </c>
    </row>
    <row r="199" spans="1:4">
      <c r="A199" s="7" t="s">
        <v>2155</v>
      </c>
      <c r="B199" s="7" t="s">
        <v>2169</v>
      </c>
      <c r="C199" s="7" t="s">
        <v>2170</v>
      </c>
      <c r="D199" s="7" t="s">
        <v>1780</v>
      </c>
    </row>
    <row r="200" spans="1:4">
      <c r="A200" s="7" t="s">
        <v>2155</v>
      </c>
      <c r="B200" s="7" t="s">
        <v>2171</v>
      </c>
      <c r="C200" s="7" t="s">
        <v>2172</v>
      </c>
      <c r="D200" s="7" t="s">
        <v>1780</v>
      </c>
    </row>
    <row r="201" spans="1:4">
      <c r="A201" s="7" t="s">
        <v>2155</v>
      </c>
      <c r="B201" s="7" t="s">
        <v>2173</v>
      </c>
      <c r="C201" s="7" t="s">
        <v>2174</v>
      </c>
      <c r="D201" s="7" t="s">
        <v>1780</v>
      </c>
    </row>
    <row r="202" spans="1:4">
      <c r="A202" s="7" t="s">
        <v>2155</v>
      </c>
      <c r="B202" s="7" t="s">
        <v>2175</v>
      </c>
      <c r="C202" s="7" t="s">
        <v>2176</v>
      </c>
      <c r="D202" s="7" t="s">
        <v>1780</v>
      </c>
    </row>
    <row r="203" spans="1:4">
      <c r="A203" s="7" t="s">
        <v>2155</v>
      </c>
      <c r="B203" s="7" t="s">
        <v>2177</v>
      </c>
      <c r="C203" s="7" t="s">
        <v>2178</v>
      </c>
      <c r="D203" s="7" t="s">
        <v>1780</v>
      </c>
    </row>
    <row r="204" spans="1:4">
      <c r="A204" s="7" t="s">
        <v>2179</v>
      </c>
      <c r="B204" s="7" t="s">
        <v>2181</v>
      </c>
      <c r="C204" s="7" t="s">
        <v>2182</v>
      </c>
      <c r="D204" s="7" t="s">
        <v>1780</v>
      </c>
    </row>
    <row r="205" spans="1:4">
      <c r="A205" s="7" t="s">
        <v>2179</v>
      </c>
      <c r="B205" s="7" t="s">
        <v>2183</v>
      </c>
      <c r="C205" s="7" t="s">
        <v>2184</v>
      </c>
      <c r="D205" s="7" t="s">
        <v>1780</v>
      </c>
    </row>
    <row r="206" spans="1:4">
      <c r="A206" s="7" t="s">
        <v>2179</v>
      </c>
      <c r="B206" s="7" t="s">
        <v>2185</v>
      </c>
      <c r="C206" s="7" t="s">
        <v>2186</v>
      </c>
      <c r="D206" s="7" t="s">
        <v>1780</v>
      </c>
    </row>
    <row r="207" spans="1:4">
      <c r="A207" s="7" t="s">
        <v>2179</v>
      </c>
      <c r="B207" s="7" t="s">
        <v>2187</v>
      </c>
      <c r="C207" s="7" t="s">
        <v>2188</v>
      </c>
      <c r="D207" s="7" t="s">
        <v>1780</v>
      </c>
    </row>
    <row r="208" spans="1:4">
      <c r="A208" s="7" t="s">
        <v>2179</v>
      </c>
      <c r="B208" s="7" t="s">
        <v>2189</v>
      </c>
      <c r="C208" s="7" t="s">
        <v>2190</v>
      </c>
      <c r="D208" s="7" t="s">
        <v>1780</v>
      </c>
    </row>
    <row r="209" spans="1:4">
      <c r="A209" s="7" t="s">
        <v>2179</v>
      </c>
      <c r="B209" s="7" t="s">
        <v>2191</v>
      </c>
      <c r="C209" s="7" t="s">
        <v>2192</v>
      </c>
      <c r="D209" s="7" t="s">
        <v>1780</v>
      </c>
    </row>
    <row r="210" spans="1:4">
      <c r="A210" s="7" t="s">
        <v>2179</v>
      </c>
      <c r="B210" s="7" t="s">
        <v>2193</v>
      </c>
      <c r="C210" s="7" t="s">
        <v>2194</v>
      </c>
      <c r="D210" s="7" t="s">
        <v>1780</v>
      </c>
    </row>
    <row r="211" spans="1:4">
      <c r="A211" s="7" t="s">
        <v>2179</v>
      </c>
      <c r="B211" s="7" t="s">
        <v>2195</v>
      </c>
      <c r="C211" s="7" t="s">
        <v>2196</v>
      </c>
      <c r="D211" s="7" t="s">
        <v>1780</v>
      </c>
    </row>
    <row r="212" spans="1:4">
      <c r="A212" s="7" t="s">
        <v>2179</v>
      </c>
      <c r="B212" s="7" t="s">
        <v>2197</v>
      </c>
      <c r="C212" s="7" t="s">
        <v>2198</v>
      </c>
      <c r="D212" s="7" t="s">
        <v>1780</v>
      </c>
    </row>
    <row r="213" spans="1:4">
      <c r="A213" s="7" t="s">
        <v>2179</v>
      </c>
      <c r="B213" s="7" t="s">
        <v>2199</v>
      </c>
      <c r="C213" s="7" t="s">
        <v>2200</v>
      </c>
      <c r="D213" s="7" t="s">
        <v>1780</v>
      </c>
    </row>
    <row r="214" spans="1:4">
      <c r="A214" s="7" t="s">
        <v>2179</v>
      </c>
      <c r="B214" s="7" t="s">
        <v>2179</v>
      </c>
      <c r="C214" s="7" t="s">
        <v>2180</v>
      </c>
      <c r="D214" s="7" t="s">
        <v>1777</v>
      </c>
    </row>
    <row r="215" spans="1:4">
      <c r="A215" s="7" t="s">
        <v>2179</v>
      </c>
      <c r="B215" s="7" t="s">
        <v>2201</v>
      </c>
      <c r="C215" s="7" t="s">
        <v>2202</v>
      </c>
      <c r="D215" s="7" t="s">
        <v>1894</v>
      </c>
    </row>
    <row r="216" spans="1:4">
      <c r="A216" s="7" t="s">
        <v>2179</v>
      </c>
      <c r="B216" s="7" t="s">
        <v>2203</v>
      </c>
      <c r="C216" s="7" t="s">
        <v>2204</v>
      </c>
      <c r="D216" s="7" t="s">
        <v>1780</v>
      </c>
    </row>
    <row r="217" spans="1:4">
      <c r="A217" s="7" t="s">
        <v>2179</v>
      </c>
      <c r="B217" s="7" t="s">
        <v>2205</v>
      </c>
      <c r="C217" s="7" t="s">
        <v>2206</v>
      </c>
      <c r="D217" s="7" t="s">
        <v>1780</v>
      </c>
    </row>
    <row r="218" spans="1:4">
      <c r="A218" s="7" t="s">
        <v>2179</v>
      </c>
      <c r="B218" s="7" t="s">
        <v>2207</v>
      </c>
      <c r="C218" s="7" t="s">
        <v>2208</v>
      </c>
      <c r="D218" s="7" t="s">
        <v>1780</v>
      </c>
    </row>
    <row r="219" spans="1:4">
      <c r="A219" s="7" t="s">
        <v>2179</v>
      </c>
      <c r="B219" s="7" t="s">
        <v>2209</v>
      </c>
      <c r="C219" s="7" t="s">
        <v>2210</v>
      </c>
      <c r="D219" s="7" t="s">
        <v>1780</v>
      </c>
    </row>
    <row r="220" spans="1:4">
      <c r="A220" s="7" t="s">
        <v>2179</v>
      </c>
      <c r="B220" s="7" t="s">
        <v>2211</v>
      </c>
      <c r="C220" s="7" t="s">
        <v>2212</v>
      </c>
      <c r="D220" s="7" t="s">
        <v>1780</v>
      </c>
    </row>
    <row r="221" spans="1:4">
      <c r="A221" s="7" t="s">
        <v>2213</v>
      </c>
      <c r="B221" s="7" t="s">
        <v>2215</v>
      </c>
      <c r="C221" s="7" t="s">
        <v>2216</v>
      </c>
      <c r="D221" s="7" t="s">
        <v>1780</v>
      </c>
    </row>
    <row r="222" spans="1:4">
      <c r="A222" s="7" t="s">
        <v>2213</v>
      </c>
      <c r="B222" s="7" t="s">
        <v>2217</v>
      </c>
      <c r="C222" s="7" t="s">
        <v>2218</v>
      </c>
      <c r="D222" s="7" t="s">
        <v>1780</v>
      </c>
    </row>
    <row r="223" spans="1:4">
      <c r="A223" s="7" t="s">
        <v>2213</v>
      </c>
      <c r="B223" s="7" t="s">
        <v>2219</v>
      </c>
      <c r="C223" s="7" t="s">
        <v>2220</v>
      </c>
      <c r="D223" s="7" t="s">
        <v>1780</v>
      </c>
    </row>
    <row r="224" spans="1:4">
      <c r="A224" s="7" t="s">
        <v>2213</v>
      </c>
      <c r="B224" s="7" t="s">
        <v>2221</v>
      </c>
      <c r="C224" s="7" t="s">
        <v>2222</v>
      </c>
      <c r="D224" s="7" t="s">
        <v>1780</v>
      </c>
    </row>
    <row r="225" spans="1:4">
      <c r="A225" s="7" t="s">
        <v>2213</v>
      </c>
      <c r="B225" s="7" t="s">
        <v>2223</v>
      </c>
      <c r="C225" s="7" t="s">
        <v>2224</v>
      </c>
      <c r="D225" s="7" t="s">
        <v>1780</v>
      </c>
    </row>
    <row r="226" spans="1:4">
      <c r="A226" s="7" t="s">
        <v>2213</v>
      </c>
      <c r="B226" s="7" t="s">
        <v>2225</v>
      </c>
      <c r="C226" s="7" t="s">
        <v>2226</v>
      </c>
      <c r="D226" s="7" t="s">
        <v>1780</v>
      </c>
    </row>
    <row r="227" spans="1:4">
      <c r="A227" s="7" t="s">
        <v>2213</v>
      </c>
      <c r="B227" s="7" t="s">
        <v>2227</v>
      </c>
      <c r="C227" s="7" t="s">
        <v>2228</v>
      </c>
      <c r="D227" s="7" t="s">
        <v>1780</v>
      </c>
    </row>
    <row r="228" spans="1:4">
      <c r="A228" s="7" t="s">
        <v>2213</v>
      </c>
      <c r="B228" s="7" t="s">
        <v>2229</v>
      </c>
      <c r="C228" s="7" t="s">
        <v>2230</v>
      </c>
      <c r="D228" s="7" t="s">
        <v>1780</v>
      </c>
    </row>
    <row r="229" spans="1:4">
      <c r="A229" s="7" t="s">
        <v>2213</v>
      </c>
      <c r="B229" s="7" t="s">
        <v>2231</v>
      </c>
      <c r="C229" s="7" t="s">
        <v>2232</v>
      </c>
      <c r="D229" s="7" t="s">
        <v>1780</v>
      </c>
    </row>
    <row r="230" spans="1:4">
      <c r="A230" s="7" t="s">
        <v>2213</v>
      </c>
      <c r="B230" s="7" t="s">
        <v>2233</v>
      </c>
      <c r="C230" s="7" t="s">
        <v>2234</v>
      </c>
      <c r="D230" s="7" t="s">
        <v>1780</v>
      </c>
    </row>
    <row r="231" spans="1:4">
      <c r="A231" s="7" t="s">
        <v>2213</v>
      </c>
      <c r="B231" s="7" t="s">
        <v>2235</v>
      </c>
      <c r="C231" s="7" t="s">
        <v>2236</v>
      </c>
      <c r="D231" s="7" t="s">
        <v>1780</v>
      </c>
    </row>
    <row r="232" spans="1:4">
      <c r="A232" s="7" t="s">
        <v>2213</v>
      </c>
      <c r="B232" s="7" t="s">
        <v>2171</v>
      </c>
      <c r="C232" s="7" t="s">
        <v>2237</v>
      </c>
      <c r="D232" s="7" t="s">
        <v>1780</v>
      </c>
    </row>
    <row r="233" spans="1:4">
      <c r="A233" s="7" t="s">
        <v>2213</v>
      </c>
      <c r="B233" s="7" t="s">
        <v>2238</v>
      </c>
      <c r="C233" s="7" t="s">
        <v>2239</v>
      </c>
      <c r="D233" s="7" t="s">
        <v>1780</v>
      </c>
    </row>
    <row r="234" spans="1:4">
      <c r="A234" s="7" t="s">
        <v>2213</v>
      </c>
      <c r="B234" s="7" t="s">
        <v>2240</v>
      </c>
      <c r="C234" s="7" t="s">
        <v>2241</v>
      </c>
      <c r="D234" s="7" t="s">
        <v>1780</v>
      </c>
    </row>
    <row r="235" spans="1:4">
      <c r="A235" s="7" t="s">
        <v>2213</v>
      </c>
      <c r="B235" s="7" t="s">
        <v>2213</v>
      </c>
      <c r="C235" s="7" t="s">
        <v>2214</v>
      </c>
      <c r="D235" s="7" t="s">
        <v>1777</v>
      </c>
    </row>
    <row r="236" spans="1:4">
      <c r="A236" s="7" t="s">
        <v>2213</v>
      </c>
      <c r="B236" s="7" t="s">
        <v>2242</v>
      </c>
      <c r="C236" s="7" t="s">
        <v>2243</v>
      </c>
      <c r="D236" s="7" t="s">
        <v>2022</v>
      </c>
    </row>
    <row r="237" spans="1:4">
      <c r="A237" s="7" t="s">
        <v>2213</v>
      </c>
      <c r="B237" s="7" t="s">
        <v>2244</v>
      </c>
      <c r="C237" s="7" t="s">
        <v>2245</v>
      </c>
      <c r="D237" s="7" t="s">
        <v>1780</v>
      </c>
    </row>
    <row r="238" spans="1:4">
      <c r="A238" s="7" t="s">
        <v>2213</v>
      </c>
      <c r="B238" s="7" t="s">
        <v>2246</v>
      </c>
      <c r="C238" s="7" t="s">
        <v>2247</v>
      </c>
      <c r="D238" s="7" t="s">
        <v>1780</v>
      </c>
    </row>
    <row r="239" spans="1:4">
      <c r="A239" s="7" t="s">
        <v>2248</v>
      </c>
      <c r="B239" s="7" t="s">
        <v>2250</v>
      </c>
      <c r="C239" s="7" t="s">
        <v>2251</v>
      </c>
      <c r="D239" s="7" t="s">
        <v>1780</v>
      </c>
    </row>
    <row r="240" spans="1:4">
      <c r="A240" s="7" t="s">
        <v>2248</v>
      </c>
      <c r="B240" s="7" t="s">
        <v>2252</v>
      </c>
      <c r="C240" s="7" t="s">
        <v>2253</v>
      </c>
      <c r="D240" s="7" t="s">
        <v>1780</v>
      </c>
    </row>
    <row r="241" spans="1:4">
      <c r="A241" s="7" t="s">
        <v>2248</v>
      </c>
      <c r="B241" s="7" t="s">
        <v>2254</v>
      </c>
      <c r="C241" s="7" t="s">
        <v>2255</v>
      </c>
      <c r="D241" s="7" t="s">
        <v>1780</v>
      </c>
    </row>
    <row r="242" spans="1:4">
      <c r="A242" s="7" t="s">
        <v>2248</v>
      </c>
      <c r="B242" s="7" t="s">
        <v>2256</v>
      </c>
      <c r="C242" s="7" t="s">
        <v>2257</v>
      </c>
      <c r="D242" s="7" t="s">
        <v>1780</v>
      </c>
    </row>
    <row r="243" spans="1:4">
      <c r="A243" s="7" t="s">
        <v>2248</v>
      </c>
      <c r="B243" s="7" t="s">
        <v>2258</v>
      </c>
      <c r="C243" s="7" t="s">
        <v>2259</v>
      </c>
      <c r="D243" s="7" t="s">
        <v>1780</v>
      </c>
    </row>
    <row r="244" spans="1:4">
      <c r="A244" s="7" t="s">
        <v>2248</v>
      </c>
      <c r="B244" s="7" t="s">
        <v>2260</v>
      </c>
      <c r="C244" s="7" t="s">
        <v>2261</v>
      </c>
      <c r="D244" s="7" t="s">
        <v>1780</v>
      </c>
    </row>
    <row r="245" spans="1:4">
      <c r="A245" s="7" t="s">
        <v>2248</v>
      </c>
      <c r="B245" s="7" t="s">
        <v>2262</v>
      </c>
      <c r="C245" s="7" t="s">
        <v>2263</v>
      </c>
      <c r="D245" s="7" t="s">
        <v>1780</v>
      </c>
    </row>
    <row r="246" spans="1:4">
      <c r="A246" s="7" t="s">
        <v>2248</v>
      </c>
      <c r="B246" s="7" t="s">
        <v>2264</v>
      </c>
      <c r="C246" s="7" t="s">
        <v>2265</v>
      </c>
      <c r="D246" s="7" t="s">
        <v>1780</v>
      </c>
    </row>
    <row r="247" spans="1:4">
      <c r="A247" s="7" t="s">
        <v>2248</v>
      </c>
      <c r="B247" s="7" t="s">
        <v>2266</v>
      </c>
      <c r="C247" s="7" t="s">
        <v>2267</v>
      </c>
      <c r="D247" s="7" t="s">
        <v>1780</v>
      </c>
    </row>
    <row r="248" spans="1:4">
      <c r="A248" s="7" t="s">
        <v>2248</v>
      </c>
      <c r="B248" s="7" t="s">
        <v>2268</v>
      </c>
      <c r="C248" s="7" t="s">
        <v>2269</v>
      </c>
      <c r="D248" s="7" t="s">
        <v>1780</v>
      </c>
    </row>
    <row r="249" spans="1:4">
      <c r="A249" s="7" t="s">
        <v>2248</v>
      </c>
      <c r="B249" s="7" t="s">
        <v>2270</v>
      </c>
      <c r="C249" s="7" t="s">
        <v>2271</v>
      </c>
      <c r="D249" s="7" t="s">
        <v>1780</v>
      </c>
    </row>
    <row r="250" spans="1:4">
      <c r="A250" s="7" t="s">
        <v>2248</v>
      </c>
      <c r="B250" s="7" t="s">
        <v>2272</v>
      </c>
      <c r="C250" s="7" t="s">
        <v>2273</v>
      </c>
      <c r="D250" s="7" t="s">
        <v>1780</v>
      </c>
    </row>
    <row r="251" spans="1:4">
      <c r="A251" s="7" t="s">
        <v>2248</v>
      </c>
      <c r="B251" s="7" t="s">
        <v>2274</v>
      </c>
      <c r="C251" s="7" t="s">
        <v>2275</v>
      </c>
      <c r="D251" s="7" t="s">
        <v>1780</v>
      </c>
    </row>
    <row r="252" spans="1:4">
      <c r="A252" s="7" t="s">
        <v>2248</v>
      </c>
      <c r="B252" s="7" t="s">
        <v>2276</v>
      </c>
      <c r="C252" s="7" t="s">
        <v>2277</v>
      </c>
      <c r="D252" s="7" t="s">
        <v>1780</v>
      </c>
    </row>
    <row r="253" spans="1:4">
      <c r="A253" s="7" t="s">
        <v>2248</v>
      </c>
      <c r="B253" s="7" t="s">
        <v>2248</v>
      </c>
      <c r="C253" s="7" t="s">
        <v>2249</v>
      </c>
      <c r="D253" s="7" t="s">
        <v>1777</v>
      </c>
    </row>
    <row r="254" spans="1:4">
      <c r="A254" s="7" t="s">
        <v>2248</v>
      </c>
      <c r="B254" s="7" t="s">
        <v>2278</v>
      </c>
      <c r="C254" s="7" t="s">
        <v>2279</v>
      </c>
      <c r="D254" s="7" t="s">
        <v>1780</v>
      </c>
    </row>
    <row r="255" spans="1:4">
      <c r="A255" s="7" t="s">
        <v>2248</v>
      </c>
      <c r="B255" s="7" t="s">
        <v>2280</v>
      </c>
      <c r="C255" s="7" t="s">
        <v>2281</v>
      </c>
      <c r="D255" s="7" t="s">
        <v>1780</v>
      </c>
    </row>
    <row r="256" spans="1:4">
      <c r="A256" s="7" t="s">
        <v>2248</v>
      </c>
      <c r="B256" s="7" t="s">
        <v>2282</v>
      </c>
      <c r="C256" s="7" t="s">
        <v>2283</v>
      </c>
      <c r="D256" s="7" t="s">
        <v>1780</v>
      </c>
    </row>
    <row r="257" spans="1:4">
      <c r="A257" s="7" t="s">
        <v>2284</v>
      </c>
      <c r="B257" s="7" t="s">
        <v>2286</v>
      </c>
      <c r="C257" s="7" t="s">
        <v>2287</v>
      </c>
      <c r="D257" s="7" t="s">
        <v>1780</v>
      </c>
    </row>
    <row r="258" spans="1:4">
      <c r="A258" s="7" t="s">
        <v>2284</v>
      </c>
      <c r="B258" s="7" t="s">
        <v>2288</v>
      </c>
      <c r="C258" s="7" t="s">
        <v>2289</v>
      </c>
      <c r="D258" s="7" t="s">
        <v>1780</v>
      </c>
    </row>
    <row r="259" spans="1:4">
      <c r="A259" s="7" t="s">
        <v>2284</v>
      </c>
      <c r="B259" s="7" t="s">
        <v>2290</v>
      </c>
      <c r="C259" s="7" t="s">
        <v>2291</v>
      </c>
      <c r="D259" s="7" t="s">
        <v>1780</v>
      </c>
    </row>
    <row r="260" spans="1:4">
      <c r="A260" s="7" t="s">
        <v>2284</v>
      </c>
      <c r="B260" s="7" t="s">
        <v>2292</v>
      </c>
      <c r="C260" s="7" t="s">
        <v>2293</v>
      </c>
      <c r="D260" s="7" t="s">
        <v>1780</v>
      </c>
    </row>
    <row r="261" spans="1:4">
      <c r="A261" s="7" t="s">
        <v>2284</v>
      </c>
      <c r="B261" s="7" t="s">
        <v>2294</v>
      </c>
      <c r="C261" s="7" t="s">
        <v>2295</v>
      </c>
      <c r="D261" s="7" t="s">
        <v>1780</v>
      </c>
    </row>
    <row r="262" spans="1:4">
      <c r="A262" s="7" t="s">
        <v>2284</v>
      </c>
      <c r="B262" s="7" t="s">
        <v>2296</v>
      </c>
      <c r="C262" s="7" t="s">
        <v>2297</v>
      </c>
      <c r="D262" s="7" t="s">
        <v>1780</v>
      </c>
    </row>
    <row r="263" spans="1:4">
      <c r="A263" s="7" t="s">
        <v>2284</v>
      </c>
      <c r="B263" s="7" t="s">
        <v>2298</v>
      </c>
      <c r="C263" s="7" t="s">
        <v>2299</v>
      </c>
      <c r="D263" s="7" t="s">
        <v>1780</v>
      </c>
    </row>
    <row r="264" spans="1:4">
      <c r="A264" s="7" t="s">
        <v>2284</v>
      </c>
      <c r="B264" s="7" t="s">
        <v>2300</v>
      </c>
      <c r="C264" s="7" t="s">
        <v>2301</v>
      </c>
      <c r="D264" s="7" t="s">
        <v>1780</v>
      </c>
    </row>
    <row r="265" spans="1:4">
      <c r="A265" s="7" t="s">
        <v>2284</v>
      </c>
      <c r="B265" s="7" t="s">
        <v>2284</v>
      </c>
      <c r="C265" s="7" t="s">
        <v>2285</v>
      </c>
      <c r="D265" s="7" t="s">
        <v>1777</v>
      </c>
    </row>
    <row r="266" spans="1:4">
      <c r="A266" s="7" t="s">
        <v>2284</v>
      </c>
      <c r="B266" s="7" t="s">
        <v>2302</v>
      </c>
      <c r="C266" s="7" t="s">
        <v>2303</v>
      </c>
      <c r="D266" s="7" t="s">
        <v>1780</v>
      </c>
    </row>
    <row r="267" spans="1:4">
      <c r="A267" s="7" t="s">
        <v>2304</v>
      </c>
      <c r="B267" s="7" t="s">
        <v>2306</v>
      </c>
      <c r="C267" s="7" t="s">
        <v>2307</v>
      </c>
      <c r="D267" s="7" t="s">
        <v>1780</v>
      </c>
    </row>
    <row r="268" spans="1:4">
      <c r="A268" s="7" t="s">
        <v>2304</v>
      </c>
      <c r="B268" s="7" t="s">
        <v>2308</v>
      </c>
      <c r="C268" s="7" t="s">
        <v>2309</v>
      </c>
      <c r="D268" s="7" t="s">
        <v>1780</v>
      </c>
    </row>
    <row r="269" spans="1:4">
      <c r="A269" s="7" t="s">
        <v>2304</v>
      </c>
      <c r="B269" s="7" t="s">
        <v>2310</v>
      </c>
      <c r="C269" s="7" t="s">
        <v>2311</v>
      </c>
      <c r="D269" s="7" t="s">
        <v>1780</v>
      </c>
    </row>
    <row r="270" spans="1:4">
      <c r="A270" s="7" t="s">
        <v>2304</v>
      </c>
      <c r="B270" s="7" t="s">
        <v>2312</v>
      </c>
      <c r="C270" s="7" t="s">
        <v>2313</v>
      </c>
      <c r="D270" s="7" t="s">
        <v>1780</v>
      </c>
    </row>
    <row r="271" spans="1:4">
      <c r="A271" s="7" t="s">
        <v>2304</v>
      </c>
      <c r="B271" s="7" t="s">
        <v>2314</v>
      </c>
      <c r="C271" s="7" t="s">
        <v>2315</v>
      </c>
      <c r="D271" s="7" t="s">
        <v>1780</v>
      </c>
    </row>
    <row r="272" spans="1:4">
      <c r="A272" s="7" t="s">
        <v>2304</v>
      </c>
      <c r="B272" s="7" t="s">
        <v>2316</v>
      </c>
      <c r="C272" s="7" t="s">
        <v>2317</v>
      </c>
      <c r="D272" s="7" t="s">
        <v>1780</v>
      </c>
    </row>
    <row r="273" spans="1:4">
      <c r="A273" s="7" t="s">
        <v>2304</v>
      </c>
      <c r="B273" s="7" t="s">
        <v>2318</v>
      </c>
      <c r="C273" s="7" t="s">
        <v>2319</v>
      </c>
      <c r="D273" s="7" t="s">
        <v>1780</v>
      </c>
    </row>
    <row r="274" spans="1:4">
      <c r="A274" s="7" t="s">
        <v>2304</v>
      </c>
      <c r="B274" s="7" t="s">
        <v>2320</v>
      </c>
      <c r="C274" s="7" t="s">
        <v>2321</v>
      </c>
      <c r="D274" s="7" t="s">
        <v>1780</v>
      </c>
    </row>
    <row r="275" spans="1:4">
      <c r="A275" s="7" t="s">
        <v>2304</v>
      </c>
      <c r="B275" s="7" t="s">
        <v>2322</v>
      </c>
      <c r="C275" s="7" t="s">
        <v>2323</v>
      </c>
      <c r="D275" s="7" t="s">
        <v>1780</v>
      </c>
    </row>
    <row r="276" spans="1:4">
      <c r="A276" s="7" t="s">
        <v>2304</v>
      </c>
      <c r="B276" s="7" t="s">
        <v>2304</v>
      </c>
      <c r="C276" s="7" t="s">
        <v>2305</v>
      </c>
      <c r="D276" s="7" t="s">
        <v>1777</v>
      </c>
    </row>
    <row r="277" spans="1:4">
      <c r="A277" s="7" t="s">
        <v>2304</v>
      </c>
      <c r="B277" s="7" t="s">
        <v>2324</v>
      </c>
      <c r="C277" s="7" t="s">
        <v>2325</v>
      </c>
      <c r="D277" s="7" t="s">
        <v>1780</v>
      </c>
    </row>
    <row r="278" spans="1:4">
      <c r="A278" s="7" t="s">
        <v>2304</v>
      </c>
      <c r="B278" s="7" t="s">
        <v>2326</v>
      </c>
      <c r="C278" s="7" t="s">
        <v>2327</v>
      </c>
      <c r="D278" s="7" t="s">
        <v>1780</v>
      </c>
    </row>
    <row r="279" spans="1:4">
      <c r="A279" s="7" t="s">
        <v>1096</v>
      </c>
      <c r="B279" s="7" t="s">
        <v>2125</v>
      </c>
      <c r="C279" s="7" t="s">
        <v>2329</v>
      </c>
      <c r="D279" s="7" t="s">
        <v>1780</v>
      </c>
    </row>
    <row r="280" spans="1:4">
      <c r="A280" s="7" t="s">
        <v>1096</v>
      </c>
      <c r="B280" s="7" t="s">
        <v>2330</v>
      </c>
      <c r="C280" s="7" t="s">
        <v>2331</v>
      </c>
      <c r="D280" s="7" t="s">
        <v>1780</v>
      </c>
    </row>
    <row r="281" spans="1:4">
      <c r="A281" s="7" t="s">
        <v>1096</v>
      </c>
      <c r="B281" s="7" t="s">
        <v>2332</v>
      </c>
      <c r="C281" s="7" t="s">
        <v>2333</v>
      </c>
      <c r="D281" s="7" t="s">
        <v>1780</v>
      </c>
    </row>
    <row r="282" spans="1:4">
      <c r="A282" s="7" t="s">
        <v>1096</v>
      </c>
      <c r="B282" s="7" t="s">
        <v>2334</v>
      </c>
      <c r="C282" s="7" t="s">
        <v>2335</v>
      </c>
      <c r="D282" s="7" t="s">
        <v>1780</v>
      </c>
    </row>
    <row r="283" spans="1:4">
      <c r="A283" s="7" t="s">
        <v>1096</v>
      </c>
      <c r="B283" s="7" t="s">
        <v>2336</v>
      </c>
      <c r="C283" s="7" t="s">
        <v>2337</v>
      </c>
      <c r="D283" s="7" t="s">
        <v>1780</v>
      </c>
    </row>
    <row r="284" spans="1:4">
      <c r="A284" s="7" t="s">
        <v>1096</v>
      </c>
      <c r="B284" s="7" t="s">
        <v>2338</v>
      </c>
      <c r="C284" s="7" t="s">
        <v>2339</v>
      </c>
      <c r="D284" s="7" t="s">
        <v>1780</v>
      </c>
    </row>
    <row r="285" spans="1:4">
      <c r="A285" s="7" t="s">
        <v>1096</v>
      </c>
      <c r="B285" s="7" t="s">
        <v>2340</v>
      </c>
      <c r="C285" s="7" t="s">
        <v>2341</v>
      </c>
      <c r="D285" s="7" t="s">
        <v>1780</v>
      </c>
    </row>
    <row r="286" spans="1:4">
      <c r="A286" s="7" t="s">
        <v>1096</v>
      </c>
      <c r="B286" s="7" t="s">
        <v>2342</v>
      </c>
      <c r="C286" s="7" t="s">
        <v>2343</v>
      </c>
      <c r="D286" s="7" t="s">
        <v>1780</v>
      </c>
    </row>
    <row r="287" spans="1:4">
      <c r="A287" s="7" t="s">
        <v>1096</v>
      </c>
      <c r="B287" s="7" t="s">
        <v>2344</v>
      </c>
      <c r="C287" s="7" t="s">
        <v>2345</v>
      </c>
      <c r="D287" s="7" t="s">
        <v>1780</v>
      </c>
    </row>
    <row r="288" spans="1:4">
      <c r="A288" s="7" t="s">
        <v>1096</v>
      </c>
      <c r="B288" s="7" t="s">
        <v>2346</v>
      </c>
      <c r="C288" s="7" t="s">
        <v>2347</v>
      </c>
      <c r="D288" s="7" t="s">
        <v>1780</v>
      </c>
    </row>
    <row r="289" spans="1:4">
      <c r="A289" s="7" t="s">
        <v>1096</v>
      </c>
      <c r="B289" s="7" t="s">
        <v>2348</v>
      </c>
      <c r="C289" s="7" t="s">
        <v>2349</v>
      </c>
      <c r="D289" s="7" t="s">
        <v>1780</v>
      </c>
    </row>
    <row r="290" spans="1:4">
      <c r="A290" s="7" t="s">
        <v>1096</v>
      </c>
      <c r="B290" s="7" t="s">
        <v>2350</v>
      </c>
      <c r="C290" s="7" t="s">
        <v>2351</v>
      </c>
      <c r="D290" s="7" t="s">
        <v>1780</v>
      </c>
    </row>
    <row r="291" spans="1:4">
      <c r="A291" s="7" t="s">
        <v>1096</v>
      </c>
      <c r="B291" s="7" t="s">
        <v>2352</v>
      </c>
      <c r="C291" s="7" t="s">
        <v>2353</v>
      </c>
      <c r="D291" s="7" t="s">
        <v>1780</v>
      </c>
    </row>
    <row r="292" spans="1:4">
      <c r="A292" s="7" t="s">
        <v>1096</v>
      </c>
      <c r="B292" s="7" t="s">
        <v>2354</v>
      </c>
      <c r="C292" s="7" t="s">
        <v>2355</v>
      </c>
      <c r="D292" s="7" t="s">
        <v>1780</v>
      </c>
    </row>
    <row r="293" spans="1:4">
      <c r="A293" s="7" t="s">
        <v>1096</v>
      </c>
      <c r="B293" s="7" t="s">
        <v>2356</v>
      </c>
      <c r="C293" s="7" t="s">
        <v>2357</v>
      </c>
      <c r="D293" s="7" t="s">
        <v>1780</v>
      </c>
    </row>
    <row r="294" spans="1:4">
      <c r="A294" s="7" t="s">
        <v>1096</v>
      </c>
      <c r="B294" s="7" t="s">
        <v>2358</v>
      </c>
      <c r="C294" s="7" t="s">
        <v>2359</v>
      </c>
      <c r="D294" s="7" t="s">
        <v>1780</v>
      </c>
    </row>
    <row r="295" spans="1:4">
      <c r="A295" s="7" t="s">
        <v>1096</v>
      </c>
      <c r="B295" s="7" t="s">
        <v>1096</v>
      </c>
      <c r="C295" s="7" t="s">
        <v>2328</v>
      </c>
      <c r="D295" s="7" t="s">
        <v>1777</v>
      </c>
    </row>
    <row r="296" spans="1:4">
      <c r="A296" s="7" t="s">
        <v>1096</v>
      </c>
      <c r="B296" s="7" t="s">
        <v>1097</v>
      </c>
      <c r="C296" s="7" t="s">
        <v>1098</v>
      </c>
      <c r="D296" s="7" t="s">
        <v>2022</v>
      </c>
    </row>
    <row r="297" spans="1:4">
      <c r="A297" s="7" t="s">
        <v>1096</v>
      </c>
      <c r="B297" s="7" t="s">
        <v>2360</v>
      </c>
      <c r="C297" s="7" t="s">
        <v>2361</v>
      </c>
      <c r="D297" s="7" t="s">
        <v>1780</v>
      </c>
    </row>
    <row r="298" spans="1:4">
      <c r="A298" s="7" t="s">
        <v>2362</v>
      </c>
      <c r="B298" s="7" t="s">
        <v>2364</v>
      </c>
      <c r="C298" s="7" t="s">
        <v>2365</v>
      </c>
      <c r="D298" s="7" t="s">
        <v>1780</v>
      </c>
    </row>
    <row r="299" spans="1:4">
      <c r="A299" s="7" t="s">
        <v>2362</v>
      </c>
      <c r="B299" s="7" t="s">
        <v>2366</v>
      </c>
      <c r="C299" s="7" t="s">
        <v>2367</v>
      </c>
      <c r="D299" s="7" t="s">
        <v>1780</v>
      </c>
    </row>
    <row r="300" spans="1:4">
      <c r="A300" s="7" t="s">
        <v>2362</v>
      </c>
      <c r="B300" s="7" t="s">
        <v>2368</v>
      </c>
      <c r="C300" s="7" t="s">
        <v>2369</v>
      </c>
      <c r="D300" s="7" t="s">
        <v>1780</v>
      </c>
    </row>
    <row r="301" spans="1:4">
      <c r="A301" s="7" t="s">
        <v>2362</v>
      </c>
      <c r="B301" s="7" t="s">
        <v>2370</v>
      </c>
      <c r="C301" s="7" t="s">
        <v>2371</v>
      </c>
      <c r="D301" s="7" t="s">
        <v>1780</v>
      </c>
    </row>
    <row r="302" spans="1:4">
      <c r="A302" s="7" t="s">
        <v>2362</v>
      </c>
      <c r="B302" s="7" t="s">
        <v>2372</v>
      </c>
      <c r="C302" s="7" t="s">
        <v>2373</v>
      </c>
      <c r="D302" s="7" t="s">
        <v>1780</v>
      </c>
    </row>
    <row r="303" spans="1:4">
      <c r="A303" s="7" t="s">
        <v>2362</v>
      </c>
      <c r="B303" s="7" t="s">
        <v>2374</v>
      </c>
      <c r="C303" s="7" t="s">
        <v>2375</v>
      </c>
      <c r="D303" s="7" t="s">
        <v>1780</v>
      </c>
    </row>
    <row r="304" spans="1:4">
      <c r="A304" s="7" t="s">
        <v>2362</v>
      </c>
      <c r="B304" s="7" t="s">
        <v>2376</v>
      </c>
      <c r="C304" s="7" t="s">
        <v>2377</v>
      </c>
      <c r="D304" s="7" t="s">
        <v>1780</v>
      </c>
    </row>
    <row r="305" spans="1:4">
      <c r="A305" s="7" t="s">
        <v>2362</v>
      </c>
      <c r="B305" s="7" t="s">
        <v>2362</v>
      </c>
      <c r="C305" s="7" t="s">
        <v>2363</v>
      </c>
      <c r="D305" s="7" t="s">
        <v>1777</v>
      </c>
    </row>
    <row r="306" spans="1:4">
      <c r="A306" s="7" t="s">
        <v>2362</v>
      </c>
      <c r="B306" s="7" t="s">
        <v>2378</v>
      </c>
      <c r="C306" s="7" t="s">
        <v>2379</v>
      </c>
      <c r="D306" s="7" t="s">
        <v>1780</v>
      </c>
    </row>
    <row r="307" spans="1:4">
      <c r="A307" s="7" t="s">
        <v>2362</v>
      </c>
      <c r="B307" s="7" t="s">
        <v>2380</v>
      </c>
      <c r="C307" s="7" t="s">
        <v>2381</v>
      </c>
      <c r="D307" s="7" t="s">
        <v>1780</v>
      </c>
    </row>
    <row r="308" spans="1:4">
      <c r="A308" s="7" t="s">
        <v>2382</v>
      </c>
      <c r="B308" s="7" t="s">
        <v>2384</v>
      </c>
      <c r="C308" s="7" t="s">
        <v>2385</v>
      </c>
      <c r="D308" s="7" t="s">
        <v>1780</v>
      </c>
    </row>
    <row r="309" spans="1:4">
      <c r="A309" s="7" t="s">
        <v>2382</v>
      </c>
      <c r="B309" s="7" t="s">
        <v>2386</v>
      </c>
      <c r="C309" s="7" t="s">
        <v>2387</v>
      </c>
      <c r="D309" s="7" t="s">
        <v>1780</v>
      </c>
    </row>
    <row r="310" spans="1:4">
      <c r="A310" s="7" t="s">
        <v>2382</v>
      </c>
      <c r="B310" s="7" t="s">
        <v>2388</v>
      </c>
      <c r="C310" s="7" t="s">
        <v>2389</v>
      </c>
      <c r="D310" s="7" t="s">
        <v>1780</v>
      </c>
    </row>
    <row r="311" spans="1:4">
      <c r="A311" s="7" t="s">
        <v>2382</v>
      </c>
      <c r="B311" s="7" t="s">
        <v>2390</v>
      </c>
      <c r="C311" s="7" t="s">
        <v>2391</v>
      </c>
      <c r="D311" s="7" t="s">
        <v>1780</v>
      </c>
    </row>
    <row r="312" spans="1:4">
      <c r="A312" s="7" t="s">
        <v>2382</v>
      </c>
      <c r="B312" s="7" t="s">
        <v>2392</v>
      </c>
      <c r="C312" s="7" t="s">
        <v>2393</v>
      </c>
      <c r="D312" s="7" t="s">
        <v>1780</v>
      </c>
    </row>
    <row r="313" spans="1:4">
      <c r="A313" s="7" t="s">
        <v>2382</v>
      </c>
      <c r="B313" s="7" t="s">
        <v>2394</v>
      </c>
      <c r="C313" s="7" t="s">
        <v>2395</v>
      </c>
      <c r="D313" s="7" t="s">
        <v>1780</v>
      </c>
    </row>
    <row r="314" spans="1:4">
      <c r="A314" s="7" t="s">
        <v>2382</v>
      </c>
      <c r="B314" s="7" t="s">
        <v>2396</v>
      </c>
      <c r="C314" s="7" t="s">
        <v>2397</v>
      </c>
      <c r="D314" s="7" t="s">
        <v>1780</v>
      </c>
    </row>
    <row r="315" spans="1:4">
      <c r="A315" s="7" t="s">
        <v>2382</v>
      </c>
      <c r="B315" s="7" t="s">
        <v>2398</v>
      </c>
      <c r="C315" s="7" t="s">
        <v>2399</v>
      </c>
      <c r="D315" s="7" t="s">
        <v>1780</v>
      </c>
    </row>
    <row r="316" spans="1:4">
      <c r="A316" s="7" t="s">
        <v>2382</v>
      </c>
      <c r="B316" s="7" t="s">
        <v>2382</v>
      </c>
      <c r="C316" s="7" t="s">
        <v>2383</v>
      </c>
      <c r="D316" s="7" t="s">
        <v>1777</v>
      </c>
    </row>
    <row r="317" spans="1:4">
      <c r="A317" s="7" t="s">
        <v>2382</v>
      </c>
      <c r="B317" s="7" t="s">
        <v>2380</v>
      </c>
      <c r="C317" s="7" t="s">
        <v>2400</v>
      </c>
      <c r="D317" s="7" t="s">
        <v>1780</v>
      </c>
    </row>
    <row r="318" spans="1:4">
      <c r="A318" s="7" t="s">
        <v>2382</v>
      </c>
      <c r="B318" s="7" t="s">
        <v>2401</v>
      </c>
      <c r="C318" s="7" t="s">
        <v>2402</v>
      </c>
      <c r="D318" s="7" t="s">
        <v>1780</v>
      </c>
    </row>
  </sheetData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PLAN1X_AUTHORISATION">
    <tabColor indexed="47"/>
  </sheetPr>
  <dimension ref="A1:B2"/>
  <sheetViews>
    <sheetView zoomScaleNormal="100" workbookViewId="0"/>
  </sheetViews>
  <sheetFormatPr defaultRowHeight="11.25"/>
  <cols>
    <col min="1" max="16384" width="9.140625" style="7"/>
  </cols>
  <sheetData>
    <row r="1" spans="1:2">
      <c r="A1" s="7" t="s">
        <v>311</v>
      </c>
      <c r="B1" s="7" t="s">
        <v>312</v>
      </c>
    </row>
    <row r="2" spans="1:2">
      <c r="A2" s="7" t="s">
        <v>1051</v>
      </c>
    </row>
  </sheetData>
  <sheetProtection formatColumns="0" formatRows="0"/>
  <phoneticPr fontId="3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PLAN1X_LIST_ORG">
    <tabColor indexed="47"/>
  </sheetPr>
  <dimension ref="A1:Q2"/>
  <sheetViews>
    <sheetView zoomScaleNormal="100" workbookViewId="0"/>
  </sheetViews>
  <sheetFormatPr defaultRowHeight="11.25"/>
  <cols>
    <col min="1" max="16384" width="9.140625" style="27"/>
  </cols>
  <sheetData>
    <row r="1" spans="1:17">
      <c r="A1" s="27" t="s">
        <v>168</v>
      </c>
      <c r="B1" s="27" t="s">
        <v>304</v>
      </c>
      <c r="C1" s="27" t="s">
        <v>505</v>
      </c>
      <c r="D1" s="27" t="s">
        <v>489</v>
      </c>
      <c r="E1" s="27" t="s">
        <v>506</v>
      </c>
      <c r="F1" s="27" t="s">
        <v>305</v>
      </c>
      <c r="G1" s="27" t="s">
        <v>306</v>
      </c>
      <c r="H1" s="27" t="s">
        <v>307</v>
      </c>
      <c r="I1" s="27" t="s">
        <v>761</v>
      </c>
      <c r="J1" s="27" t="s">
        <v>308</v>
      </c>
      <c r="K1" s="27" t="s">
        <v>309</v>
      </c>
      <c r="L1" s="27" t="s">
        <v>310</v>
      </c>
      <c r="M1" s="27" t="s">
        <v>514</v>
      </c>
      <c r="N1" s="27" t="s">
        <v>515</v>
      </c>
      <c r="O1" s="27" t="s">
        <v>516</v>
      </c>
      <c r="P1" s="27" t="s">
        <v>517</v>
      </c>
      <c r="Q1" s="27" t="s">
        <v>518</v>
      </c>
    </row>
    <row r="2" spans="1:17">
      <c r="A2" s="27" t="s">
        <v>1095</v>
      </c>
      <c r="B2" s="27" t="s">
        <v>1052</v>
      </c>
      <c r="C2" s="27" t="s">
        <v>1096</v>
      </c>
      <c r="D2" s="27" t="s">
        <v>1097</v>
      </c>
      <c r="E2" s="27" t="s">
        <v>1098</v>
      </c>
      <c r="F2" s="27" t="s">
        <v>1099</v>
      </c>
      <c r="G2" s="27" t="s">
        <v>1100</v>
      </c>
      <c r="H2" s="27" t="s">
        <v>1101</v>
      </c>
      <c r="I2" s="27" t="s">
        <v>841</v>
      </c>
      <c r="K2" s="27" t="s">
        <v>1102</v>
      </c>
      <c r="L2" s="27" t="s">
        <v>97</v>
      </c>
      <c r="M2" s="27" t="s">
        <v>1103</v>
      </c>
    </row>
  </sheetData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PLAN1X_LIST_SRC">
    <tabColor indexed="47"/>
  </sheetPr>
  <dimension ref="A1:AE15"/>
  <sheetViews>
    <sheetView zoomScaleNormal="100" workbookViewId="0"/>
  </sheetViews>
  <sheetFormatPr defaultRowHeight="11.25"/>
  <cols>
    <col min="1" max="16384" width="9.140625" style="27"/>
  </cols>
  <sheetData>
    <row r="1" spans="1:31">
      <c r="A1" s="419" t="s">
        <v>1170</v>
      </c>
      <c r="B1" s="419" t="s">
        <v>1171</v>
      </c>
      <c r="C1" s="27" t="s">
        <v>1172</v>
      </c>
      <c r="D1" s="27" t="s">
        <v>1173</v>
      </c>
      <c r="E1" s="27" t="s">
        <v>1174</v>
      </c>
      <c r="F1" s="419" t="s">
        <v>397</v>
      </c>
      <c r="G1" s="419" t="s">
        <v>90</v>
      </c>
      <c r="H1" s="419" t="s">
        <v>91</v>
      </c>
      <c r="I1" s="419" t="s">
        <v>1175</v>
      </c>
      <c r="J1" s="27" t="s">
        <v>1171</v>
      </c>
      <c r="K1" s="27" t="s">
        <v>1176</v>
      </c>
      <c r="L1" s="27" t="s">
        <v>1177</v>
      </c>
      <c r="M1" s="419" t="s">
        <v>1178</v>
      </c>
      <c r="N1" s="27" t="s">
        <v>1179</v>
      </c>
      <c r="O1" s="419" t="s">
        <v>1180</v>
      </c>
      <c r="P1" s="27" t="s">
        <v>1181</v>
      </c>
      <c r="Q1" s="419" t="s">
        <v>1182</v>
      </c>
      <c r="R1" s="27" t="s">
        <v>1183</v>
      </c>
      <c r="S1" s="27" t="s">
        <v>1184</v>
      </c>
      <c r="T1" s="419" t="s">
        <v>1049</v>
      </c>
      <c r="U1" s="419" t="s">
        <v>1185</v>
      </c>
      <c r="V1" s="27" t="s">
        <v>1186</v>
      </c>
      <c r="W1" s="419" t="s">
        <v>1187</v>
      </c>
      <c r="X1" s="27" t="s">
        <v>1188</v>
      </c>
      <c r="Y1" s="27" t="s">
        <v>1189</v>
      </c>
      <c r="Z1" s="419" t="s">
        <v>1190</v>
      </c>
      <c r="AA1" s="419" t="s">
        <v>1191</v>
      </c>
      <c r="AB1" s="419" t="s">
        <v>1192</v>
      </c>
      <c r="AC1" s="419" t="s">
        <v>1193</v>
      </c>
      <c r="AD1" s="419" t="s">
        <v>1194</v>
      </c>
      <c r="AE1" s="419" t="s">
        <v>1195</v>
      </c>
    </row>
    <row r="2" spans="1:31">
      <c r="A2" s="27" t="s">
        <v>1104</v>
      </c>
      <c r="B2" s="27" t="s">
        <v>1052</v>
      </c>
      <c r="C2" s="27" t="s">
        <v>97</v>
      </c>
      <c r="D2" s="27" t="s">
        <v>97</v>
      </c>
      <c r="E2" s="27" t="s">
        <v>97</v>
      </c>
      <c r="F2" s="27" t="s">
        <v>1101</v>
      </c>
      <c r="G2" s="27" t="s">
        <v>1099</v>
      </c>
      <c r="H2" s="27" t="s">
        <v>1100</v>
      </c>
      <c r="J2" s="27" t="s">
        <v>1052</v>
      </c>
      <c r="K2" s="27" t="s">
        <v>1105</v>
      </c>
      <c r="L2" s="27" t="s">
        <v>1106</v>
      </c>
      <c r="M2" s="27" t="s">
        <v>1096</v>
      </c>
      <c r="N2" s="27" t="s">
        <v>1097</v>
      </c>
      <c r="O2" s="27" t="s">
        <v>1098</v>
      </c>
      <c r="P2" s="27" t="s">
        <v>1107</v>
      </c>
      <c r="Q2" s="27" t="s">
        <v>1108</v>
      </c>
      <c r="R2" s="27" t="s">
        <v>1109</v>
      </c>
      <c r="S2" s="27" t="s">
        <v>1110</v>
      </c>
      <c r="T2" s="27" t="s">
        <v>1052</v>
      </c>
      <c r="U2" s="27" t="s">
        <v>1096</v>
      </c>
      <c r="V2" s="27" t="s">
        <v>1097</v>
      </c>
      <c r="W2" s="27" t="s">
        <v>1098</v>
      </c>
      <c r="X2" s="27" t="s">
        <v>1107</v>
      </c>
      <c r="Y2" s="27" t="s">
        <v>1108</v>
      </c>
      <c r="Z2" s="27" t="s">
        <v>1111</v>
      </c>
      <c r="AA2" s="27" t="s">
        <v>1112</v>
      </c>
      <c r="AB2" s="27" t="s">
        <v>1111</v>
      </c>
      <c r="AC2" s="27" t="s">
        <v>1112</v>
      </c>
      <c r="AD2" s="27" t="s">
        <v>1111</v>
      </c>
      <c r="AE2" s="27" t="s">
        <v>1112</v>
      </c>
    </row>
    <row r="3" spans="1:31">
      <c r="A3" s="27" t="s">
        <v>1104</v>
      </c>
      <c r="B3" s="27" t="s">
        <v>1054</v>
      </c>
      <c r="C3" s="27" t="s">
        <v>97</v>
      </c>
      <c r="D3" s="27" t="s">
        <v>97</v>
      </c>
      <c r="E3" s="27" t="s">
        <v>97</v>
      </c>
      <c r="F3" s="27" t="s">
        <v>1101</v>
      </c>
      <c r="G3" s="27" t="s">
        <v>1099</v>
      </c>
      <c r="H3" s="27" t="s">
        <v>1100</v>
      </c>
      <c r="J3" s="27" t="s">
        <v>1054</v>
      </c>
      <c r="K3" s="27" t="s">
        <v>1113</v>
      </c>
      <c r="L3" s="27" t="s">
        <v>1106</v>
      </c>
      <c r="M3" s="27" t="s">
        <v>1096</v>
      </c>
      <c r="N3" s="27" t="s">
        <v>1097</v>
      </c>
      <c r="O3" s="27" t="s">
        <v>1098</v>
      </c>
      <c r="P3" s="27" t="s">
        <v>1107</v>
      </c>
      <c r="Q3" s="27" t="s">
        <v>1108</v>
      </c>
      <c r="R3" s="27" t="s">
        <v>1114</v>
      </c>
      <c r="S3" s="27" t="s">
        <v>1115</v>
      </c>
      <c r="T3" s="27" t="s">
        <v>1052</v>
      </c>
      <c r="U3" s="27" t="s">
        <v>1096</v>
      </c>
      <c r="V3" s="27" t="s">
        <v>1097</v>
      </c>
      <c r="W3" s="27" t="s">
        <v>1098</v>
      </c>
      <c r="X3" s="27" t="s">
        <v>1107</v>
      </c>
      <c r="Y3" s="27" t="s">
        <v>1108</v>
      </c>
      <c r="Z3" s="27" t="s">
        <v>1116</v>
      </c>
      <c r="AA3" s="27" t="s">
        <v>1117</v>
      </c>
      <c r="AB3" s="27" t="s">
        <v>1116</v>
      </c>
      <c r="AC3" s="27" t="s">
        <v>1117</v>
      </c>
      <c r="AD3" s="27" t="s">
        <v>1116</v>
      </c>
      <c r="AE3" s="27" t="s">
        <v>1117</v>
      </c>
    </row>
    <row r="4" spans="1:31">
      <c r="A4" s="27" t="s">
        <v>1104</v>
      </c>
      <c r="B4" s="27" t="s">
        <v>1055</v>
      </c>
      <c r="C4" s="27" t="s">
        <v>97</v>
      </c>
      <c r="D4" s="27" t="s">
        <v>97</v>
      </c>
      <c r="E4" s="27" t="s">
        <v>97</v>
      </c>
      <c r="F4" s="27" t="s">
        <v>1101</v>
      </c>
      <c r="G4" s="27" t="s">
        <v>1099</v>
      </c>
      <c r="H4" s="27" t="s">
        <v>1100</v>
      </c>
      <c r="J4" s="27" t="s">
        <v>1055</v>
      </c>
      <c r="K4" s="27" t="s">
        <v>1118</v>
      </c>
      <c r="L4" s="27" t="s">
        <v>1106</v>
      </c>
      <c r="M4" s="27" t="s">
        <v>1096</v>
      </c>
      <c r="N4" s="27" t="s">
        <v>1097</v>
      </c>
      <c r="O4" s="27" t="s">
        <v>1098</v>
      </c>
      <c r="P4" s="27" t="s">
        <v>1107</v>
      </c>
      <c r="Q4" s="27" t="s">
        <v>1108</v>
      </c>
      <c r="R4" s="27" t="s">
        <v>1119</v>
      </c>
      <c r="S4" s="27" t="s">
        <v>1120</v>
      </c>
      <c r="T4" s="27" t="s">
        <v>1052</v>
      </c>
      <c r="U4" s="27" t="s">
        <v>1096</v>
      </c>
      <c r="V4" s="27" t="s">
        <v>1097</v>
      </c>
      <c r="W4" s="27" t="s">
        <v>1098</v>
      </c>
      <c r="X4" s="27" t="s">
        <v>1107</v>
      </c>
      <c r="Y4" s="27" t="s">
        <v>1108</v>
      </c>
      <c r="Z4" s="27" t="s">
        <v>1121</v>
      </c>
      <c r="AA4" s="27" t="s">
        <v>1122</v>
      </c>
      <c r="AB4" s="27" t="s">
        <v>1121</v>
      </c>
      <c r="AC4" s="27" t="s">
        <v>1122</v>
      </c>
      <c r="AD4" s="27" t="s">
        <v>1121</v>
      </c>
      <c r="AE4" s="27" t="s">
        <v>1122</v>
      </c>
    </row>
    <row r="5" spans="1:31">
      <c r="A5" s="27" t="s">
        <v>1104</v>
      </c>
      <c r="B5" s="27" t="s">
        <v>1056</v>
      </c>
      <c r="C5" s="27" t="s">
        <v>97</v>
      </c>
      <c r="D5" s="27" t="s">
        <v>97</v>
      </c>
      <c r="E5" s="27" t="s">
        <v>97</v>
      </c>
      <c r="F5" s="27" t="s">
        <v>1101</v>
      </c>
      <c r="G5" s="27" t="s">
        <v>1099</v>
      </c>
      <c r="H5" s="27" t="s">
        <v>1100</v>
      </c>
      <c r="J5" s="27" t="s">
        <v>1056</v>
      </c>
      <c r="K5" s="27" t="s">
        <v>1123</v>
      </c>
      <c r="L5" s="27" t="s">
        <v>1106</v>
      </c>
      <c r="M5" s="27" t="s">
        <v>1096</v>
      </c>
      <c r="N5" s="27" t="s">
        <v>1097</v>
      </c>
      <c r="O5" s="27" t="s">
        <v>1098</v>
      </c>
      <c r="P5" s="27" t="s">
        <v>1107</v>
      </c>
      <c r="Q5" s="27" t="s">
        <v>1108</v>
      </c>
      <c r="R5" s="27" t="s">
        <v>1124</v>
      </c>
      <c r="S5" s="27" t="s">
        <v>1125</v>
      </c>
      <c r="T5" s="27" t="s">
        <v>1052</v>
      </c>
      <c r="U5" s="27" t="s">
        <v>1096</v>
      </c>
      <c r="V5" s="27" t="s">
        <v>1097</v>
      </c>
      <c r="W5" s="27" t="s">
        <v>1098</v>
      </c>
      <c r="X5" s="27" t="s">
        <v>1107</v>
      </c>
      <c r="Y5" s="27" t="s">
        <v>1108</v>
      </c>
      <c r="Z5" s="27" t="s">
        <v>1116</v>
      </c>
      <c r="AA5" s="27" t="s">
        <v>1126</v>
      </c>
      <c r="AB5" s="27" t="s">
        <v>1116</v>
      </c>
      <c r="AC5" s="27" t="s">
        <v>1126</v>
      </c>
      <c r="AD5" s="27" t="s">
        <v>1116</v>
      </c>
      <c r="AE5" s="27" t="s">
        <v>1126</v>
      </c>
    </row>
    <row r="6" spans="1:31">
      <c r="A6" s="27" t="s">
        <v>1104</v>
      </c>
      <c r="B6" s="27" t="s">
        <v>1057</v>
      </c>
      <c r="C6" s="27" t="s">
        <v>97</v>
      </c>
      <c r="D6" s="27" t="s">
        <v>97</v>
      </c>
      <c r="E6" s="27" t="s">
        <v>97</v>
      </c>
      <c r="F6" s="27" t="s">
        <v>1101</v>
      </c>
      <c r="G6" s="27" t="s">
        <v>1099</v>
      </c>
      <c r="H6" s="27" t="s">
        <v>1100</v>
      </c>
      <c r="J6" s="27" t="s">
        <v>1057</v>
      </c>
      <c r="K6" s="27" t="s">
        <v>1127</v>
      </c>
      <c r="L6" s="27" t="s">
        <v>1106</v>
      </c>
      <c r="M6" s="27" t="s">
        <v>1096</v>
      </c>
      <c r="N6" s="27" t="s">
        <v>1097</v>
      </c>
      <c r="O6" s="27" t="s">
        <v>1098</v>
      </c>
      <c r="P6" s="27" t="s">
        <v>1107</v>
      </c>
      <c r="Q6" s="27" t="s">
        <v>1108</v>
      </c>
      <c r="R6" s="27" t="s">
        <v>1124</v>
      </c>
      <c r="S6" s="27" t="s">
        <v>1128</v>
      </c>
      <c r="T6" s="27" t="s">
        <v>1052</v>
      </c>
      <c r="U6" s="27" t="s">
        <v>1096</v>
      </c>
      <c r="V6" s="27" t="s">
        <v>1097</v>
      </c>
      <c r="W6" s="27" t="s">
        <v>1098</v>
      </c>
      <c r="X6" s="27" t="s">
        <v>1107</v>
      </c>
      <c r="Y6" s="27" t="s">
        <v>1108</v>
      </c>
      <c r="Z6" s="27" t="s">
        <v>1129</v>
      </c>
      <c r="AA6" s="27" t="s">
        <v>1130</v>
      </c>
      <c r="AB6" s="27" t="s">
        <v>1129</v>
      </c>
      <c r="AC6" s="27" t="s">
        <v>1130</v>
      </c>
      <c r="AD6" s="27" t="s">
        <v>1129</v>
      </c>
      <c r="AE6" s="27" t="s">
        <v>1130</v>
      </c>
    </row>
    <row r="7" spans="1:31">
      <c r="A7" s="27" t="s">
        <v>1104</v>
      </c>
      <c r="B7" s="27" t="s">
        <v>1058</v>
      </c>
      <c r="C7" s="27" t="s">
        <v>97</v>
      </c>
      <c r="D7" s="27" t="s">
        <v>97</v>
      </c>
      <c r="E7" s="27" t="s">
        <v>97</v>
      </c>
      <c r="F7" s="27" t="s">
        <v>1101</v>
      </c>
      <c r="G7" s="27" t="s">
        <v>1099</v>
      </c>
      <c r="H7" s="27" t="s">
        <v>1100</v>
      </c>
      <c r="J7" s="27" t="s">
        <v>1058</v>
      </c>
      <c r="K7" s="27" t="s">
        <v>1131</v>
      </c>
      <c r="L7" s="27" t="s">
        <v>1106</v>
      </c>
      <c r="M7" s="27" t="s">
        <v>1096</v>
      </c>
      <c r="N7" s="27" t="s">
        <v>1097</v>
      </c>
      <c r="O7" s="27" t="s">
        <v>1098</v>
      </c>
      <c r="P7" s="27" t="s">
        <v>1107</v>
      </c>
      <c r="Q7" s="27" t="s">
        <v>1108</v>
      </c>
      <c r="R7" s="27" t="s">
        <v>1132</v>
      </c>
      <c r="S7" s="27" t="s">
        <v>1133</v>
      </c>
      <c r="T7" s="27" t="s">
        <v>1052</v>
      </c>
      <c r="U7" s="27" t="s">
        <v>1096</v>
      </c>
      <c r="V7" s="27" t="s">
        <v>1097</v>
      </c>
      <c r="W7" s="27" t="s">
        <v>1098</v>
      </c>
      <c r="X7" s="27" t="s">
        <v>1107</v>
      </c>
      <c r="Y7" s="27" t="s">
        <v>1108</v>
      </c>
      <c r="Z7" s="27" t="s">
        <v>1134</v>
      </c>
      <c r="AA7" s="27" t="s">
        <v>1135</v>
      </c>
      <c r="AB7" s="27" t="s">
        <v>1134</v>
      </c>
      <c r="AC7" s="27" t="s">
        <v>1135</v>
      </c>
      <c r="AD7" s="27" t="s">
        <v>1134</v>
      </c>
      <c r="AE7" s="27" t="s">
        <v>1135</v>
      </c>
    </row>
    <row r="8" spans="1:31">
      <c r="A8" s="27" t="s">
        <v>1104</v>
      </c>
      <c r="B8" s="27" t="s">
        <v>1059</v>
      </c>
      <c r="C8" s="27" t="s">
        <v>97</v>
      </c>
      <c r="D8" s="27" t="s">
        <v>97</v>
      </c>
      <c r="E8" s="27" t="s">
        <v>97</v>
      </c>
      <c r="F8" s="27" t="s">
        <v>1101</v>
      </c>
      <c r="G8" s="27" t="s">
        <v>1099</v>
      </c>
      <c r="H8" s="27" t="s">
        <v>1100</v>
      </c>
      <c r="J8" s="27" t="s">
        <v>1059</v>
      </c>
      <c r="K8" s="27" t="s">
        <v>1136</v>
      </c>
      <c r="L8" s="27" t="s">
        <v>1106</v>
      </c>
      <c r="M8" s="27" t="s">
        <v>1096</v>
      </c>
      <c r="N8" s="27" t="s">
        <v>1097</v>
      </c>
      <c r="O8" s="27" t="s">
        <v>1098</v>
      </c>
      <c r="P8" s="27" t="s">
        <v>1107</v>
      </c>
      <c r="Q8" s="27" t="s">
        <v>1108</v>
      </c>
      <c r="R8" s="27" t="s">
        <v>1137</v>
      </c>
      <c r="S8" s="27" t="s">
        <v>1138</v>
      </c>
      <c r="T8" s="27" t="s">
        <v>1052</v>
      </c>
      <c r="U8" s="27" t="s">
        <v>1096</v>
      </c>
      <c r="V8" s="27" t="s">
        <v>1097</v>
      </c>
      <c r="W8" s="27" t="s">
        <v>1098</v>
      </c>
      <c r="X8" s="27" t="s">
        <v>1107</v>
      </c>
      <c r="Y8" s="27" t="s">
        <v>1108</v>
      </c>
      <c r="Z8" s="27" t="s">
        <v>1139</v>
      </c>
      <c r="AA8" s="27" t="s">
        <v>1140</v>
      </c>
      <c r="AB8" s="27" t="s">
        <v>1139</v>
      </c>
      <c r="AC8" s="27" t="s">
        <v>1140</v>
      </c>
      <c r="AD8" s="27" t="s">
        <v>1139</v>
      </c>
      <c r="AE8" s="27" t="s">
        <v>1140</v>
      </c>
    </row>
    <row r="9" spans="1:31">
      <c r="A9" s="27" t="s">
        <v>1104</v>
      </c>
      <c r="B9" s="27" t="s">
        <v>1060</v>
      </c>
      <c r="C9" s="27" t="s">
        <v>97</v>
      </c>
      <c r="D9" s="27" t="s">
        <v>97</v>
      </c>
      <c r="E9" s="27" t="s">
        <v>97</v>
      </c>
      <c r="F9" s="27" t="s">
        <v>1101</v>
      </c>
      <c r="G9" s="27" t="s">
        <v>1099</v>
      </c>
      <c r="H9" s="27" t="s">
        <v>1100</v>
      </c>
      <c r="J9" s="27" t="s">
        <v>1060</v>
      </c>
      <c r="K9" s="27" t="s">
        <v>1141</v>
      </c>
      <c r="L9" s="27" t="s">
        <v>1106</v>
      </c>
      <c r="M9" s="27" t="s">
        <v>1096</v>
      </c>
      <c r="N9" s="27" t="s">
        <v>1097</v>
      </c>
      <c r="O9" s="27" t="s">
        <v>1098</v>
      </c>
      <c r="P9" s="27" t="s">
        <v>1107</v>
      </c>
      <c r="Q9" s="27" t="s">
        <v>1108</v>
      </c>
      <c r="R9" s="27" t="s">
        <v>1142</v>
      </c>
      <c r="S9" s="27" t="s">
        <v>1138</v>
      </c>
      <c r="T9" s="27" t="s">
        <v>1052</v>
      </c>
      <c r="U9" s="27" t="s">
        <v>1096</v>
      </c>
      <c r="V9" s="27" t="s">
        <v>1097</v>
      </c>
      <c r="W9" s="27" t="s">
        <v>1098</v>
      </c>
      <c r="X9" s="27" t="s">
        <v>1107</v>
      </c>
      <c r="Y9" s="27" t="s">
        <v>1108</v>
      </c>
      <c r="Z9" s="27" t="s">
        <v>1143</v>
      </c>
      <c r="AA9" s="27" t="s">
        <v>1144</v>
      </c>
      <c r="AB9" s="27" t="s">
        <v>1143</v>
      </c>
      <c r="AC9" s="27" t="s">
        <v>1144</v>
      </c>
      <c r="AD9" s="27" t="s">
        <v>1143</v>
      </c>
      <c r="AE9" s="27" t="s">
        <v>1144</v>
      </c>
    </row>
    <row r="10" spans="1:31">
      <c r="A10" s="27" t="s">
        <v>1104</v>
      </c>
      <c r="B10" s="27" t="s">
        <v>281</v>
      </c>
      <c r="C10" s="27" t="s">
        <v>97</v>
      </c>
      <c r="D10" s="27" t="s">
        <v>97</v>
      </c>
      <c r="E10" s="27" t="s">
        <v>97</v>
      </c>
      <c r="F10" s="27" t="s">
        <v>1101</v>
      </c>
      <c r="G10" s="27" t="s">
        <v>1099</v>
      </c>
      <c r="H10" s="27" t="s">
        <v>1100</v>
      </c>
      <c r="J10" s="27" t="s">
        <v>281</v>
      </c>
      <c r="K10" s="27" t="s">
        <v>1145</v>
      </c>
      <c r="L10" s="27" t="s">
        <v>1106</v>
      </c>
      <c r="M10" s="27" t="s">
        <v>1096</v>
      </c>
      <c r="N10" s="27" t="s">
        <v>1097</v>
      </c>
      <c r="O10" s="27" t="s">
        <v>1098</v>
      </c>
      <c r="P10" s="27" t="s">
        <v>1107</v>
      </c>
      <c r="Q10" s="27" t="s">
        <v>1108</v>
      </c>
      <c r="R10" s="27" t="s">
        <v>1142</v>
      </c>
      <c r="S10" s="27" t="s">
        <v>1133</v>
      </c>
      <c r="T10" s="27" t="s">
        <v>1052</v>
      </c>
      <c r="U10" s="27" t="s">
        <v>1096</v>
      </c>
      <c r="V10" s="27" t="s">
        <v>1097</v>
      </c>
      <c r="W10" s="27" t="s">
        <v>1098</v>
      </c>
      <c r="X10" s="27" t="s">
        <v>1107</v>
      </c>
      <c r="Y10" s="27" t="s">
        <v>1108</v>
      </c>
      <c r="Z10" s="27" t="s">
        <v>1146</v>
      </c>
      <c r="AA10" s="27" t="s">
        <v>1147</v>
      </c>
      <c r="AB10" s="27" t="s">
        <v>1146</v>
      </c>
      <c r="AC10" s="27" t="s">
        <v>1147</v>
      </c>
      <c r="AD10" s="27" t="s">
        <v>1146</v>
      </c>
      <c r="AE10" s="27" t="s">
        <v>1147</v>
      </c>
    </row>
    <row r="11" spans="1:31">
      <c r="A11" s="27" t="s">
        <v>1104</v>
      </c>
      <c r="B11" s="27" t="s">
        <v>1061</v>
      </c>
      <c r="C11" s="27" t="s">
        <v>97</v>
      </c>
      <c r="D11" s="27" t="s">
        <v>97</v>
      </c>
      <c r="E11" s="27" t="s">
        <v>97</v>
      </c>
      <c r="F11" s="27" t="s">
        <v>1101</v>
      </c>
      <c r="G11" s="27" t="s">
        <v>1099</v>
      </c>
      <c r="H11" s="27" t="s">
        <v>1100</v>
      </c>
      <c r="J11" s="27" t="s">
        <v>1061</v>
      </c>
      <c r="K11" s="27" t="s">
        <v>1148</v>
      </c>
      <c r="L11" s="27" t="s">
        <v>1106</v>
      </c>
      <c r="M11" s="27" t="s">
        <v>1096</v>
      </c>
      <c r="N11" s="27" t="s">
        <v>1097</v>
      </c>
      <c r="O11" s="27" t="s">
        <v>1098</v>
      </c>
      <c r="P11" s="27" t="s">
        <v>1107</v>
      </c>
      <c r="Q11" s="27" t="s">
        <v>1108</v>
      </c>
      <c r="R11" s="27" t="s">
        <v>1149</v>
      </c>
      <c r="S11" s="27" t="s">
        <v>1115</v>
      </c>
      <c r="T11" s="27" t="s">
        <v>1052</v>
      </c>
      <c r="U11" s="27" t="s">
        <v>1096</v>
      </c>
      <c r="V11" s="27" t="s">
        <v>1097</v>
      </c>
      <c r="W11" s="27" t="s">
        <v>1098</v>
      </c>
      <c r="X11" s="27" t="s">
        <v>1107</v>
      </c>
      <c r="Y11" s="27" t="s">
        <v>1108</v>
      </c>
      <c r="Z11" s="27" t="s">
        <v>1116</v>
      </c>
      <c r="AA11" s="27" t="s">
        <v>1150</v>
      </c>
      <c r="AB11" s="27" t="s">
        <v>1116</v>
      </c>
      <c r="AC11" s="27" t="s">
        <v>1150</v>
      </c>
      <c r="AD11" s="27" t="s">
        <v>1116</v>
      </c>
      <c r="AE11" s="27" t="s">
        <v>1150</v>
      </c>
    </row>
    <row r="12" spans="1:31">
      <c r="A12" s="27" t="s">
        <v>1104</v>
      </c>
      <c r="B12" s="27" t="s">
        <v>1062</v>
      </c>
      <c r="C12" s="27" t="s">
        <v>97</v>
      </c>
      <c r="D12" s="27" t="s">
        <v>97</v>
      </c>
      <c r="E12" s="27" t="s">
        <v>97</v>
      </c>
      <c r="F12" s="27" t="s">
        <v>1101</v>
      </c>
      <c r="G12" s="27" t="s">
        <v>1099</v>
      </c>
      <c r="H12" s="27" t="s">
        <v>1100</v>
      </c>
      <c r="J12" s="27" t="s">
        <v>1062</v>
      </c>
      <c r="K12" s="27" t="s">
        <v>1151</v>
      </c>
      <c r="L12" s="27" t="s">
        <v>1106</v>
      </c>
      <c r="M12" s="27" t="s">
        <v>1096</v>
      </c>
      <c r="N12" s="27" t="s">
        <v>1097</v>
      </c>
      <c r="O12" s="27" t="s">
        <v>1098</v>
      </c>
      <c r="P12" s="27" t="s">
        <v>1107</v>
      </c>
      <c r="Q12" s="27" t="s">
        <v>1108</v>
      </c>
      <c r="R12" s="27" t="s">
        <v>1152</v>
      </c>
      <c r="S12" s="27" t="s">
        <v>1115</v>
      </c>
      <c r="T12" s="27" t="s">
        <v>1052</v>
      </c>
      <c r="U12" s="27" t="s">
        <v>1096</v>
      </c>
      <c r="V12" s="27" t="s">
        <v>1097</v>
      </c>
      <c r="W12" s="27" t="s">
        <v>1098</v>
      </c>
      <c r="X12" s="27" t="s">
        <v>1107</v>
      </c>
      <c r="Y12" s="27" t="s">
        <v>1108</v>
      </c>
      <c r="Z12" s="27" t="s">
        <v>1153</v>
      </c>
      <c r="AA12" s="27" t="s">
        <v>1154</v>
      </c>
      <c r="AB12" s="27" t="s">
        <v>1153</v>
      </c>
      <c r="AC12" s="27" t="s">
        <v>1154</v>
      </c>
      <c r="AD12" s="27" t="s">
        <v>1153</v>
      </c>
      <c r="AE12" s="27" t="s">
        <v>1154</v>
      </c>
    </row>
    <row r="13" spans="1:31">
      <c r="A13" s="27" t="s">
        <v>1104</v>
      </c>
      <c r="B13" s="27" t="s">
        <v>1063</v>
      </c>
      <c r="C13" s="27" t="s">
        <v>97</v>
      </c>
      <c r="D13" s="27" t="s">
        <v>97</v>
      </c>
      <c r="E13" s="27" t="s">
        <v>97</v>
      </c>
      <c r="F13" s="27" t="s">
        <v>1101</v>
      </c>
      <c r="G13" s="27" t="s">
        <v>1099</v>
      </c>
      <c r="H13" s="27" t="s">
        <v>1100</v>
      </c>
      <c r="J13" s="27" t="s">
        <v>1063</v>
      </c>
      <c r="K13" s="27" t="s">
        <v>1155</v>
      </c>
      <c r="L13" s="27" t="s">
        <v>1106</v>
      </c>
      <c r="M13" s="27" t="s">
        <v>1096</v>
      </c>
      <c r="N13" s="27" t="s">
        <v>1097</v>
      </c>
      <c r="O13" s="27" t="s">
        <v>1098</v>
      </c>
      <c r="P13" s="27" t="s">
        <v>1107</v>
      </c>
      <c r="Q13" s="27" t="s">
        <v>1108</v>
      </c>
      <c r="R13" s="27" t="s">
        <v>1156</v>
      </c>
      <c r="S13" s="27" t="s">
        <v>1157</v>
      </c>
      <c r="T13" s="27" t="s">
        <v>1052</v>
      </c>
      <c r="U13" s="27" t="s">
        <v>1096</v>
      </c>
      <c r="V13" s="27" t="s">
        <v>1097</v>
      </c>
      <c r="W13" s="27" t="s">
        <v>1098</v>
      </c>
      <c r="X13" s="27" t="s">
        <v>1107</v>
      </c>
      <c r="Y13" s="27" t="s">
        <v>1108</v>
      </c>
      <c r="Z13" s="27" t="s">
        <v>1158</v>
      </c>
      <c r="AA13" s="27" t="s">
        <v>1159</v>
      </c>
      <c r="AB13" s="27" t="s">
        <v>1158</v>
      </c>
      <c r="AC13" s="27" t="s">
        <v>1159</v>
      </c>
      <c r="AD13" s="27" t="s">
        <v>1158</v>
      </c>
      <c r="AE13" s="27" t="s">
        <v>1159</v>
      </c>
    </row>
    <row r="14" spans="1:31">
      <c r="A14" s="27" t="s">
        <v>1104</v>
      </c>
      <c r="B14" s="27" t="s">
        <v>1064</v>
      </c>
      <c r="C14" s="27" t="s">
        <v>97</v>
      </c>
      <c r="D14" s="27" t="s">
        <v>97</v>
      </c>
      <c r="E14" s="27" t="s">
        <v>97</v>
      </c>
      <c r="F14" s="27" t="s">
        <v>1101</v>
      </c>
      <c r="G14" s="27" t="s">
        <v>1099</v>
      </c>
      <c r="H14" s="27" t="s">
        <v>1100</v>
      </c>
      <c r="J14" s="27" t="s">
        <v>1064</v>
      </c>
      <c r="K14" s="27" t="s">
        <v>1160</v>
      </c>
      <c r="L14" s="27" t="s">
        <v>1106</v>
      </c>
      <c r="M14" s="27" t="s">
        <v>1096</v>
      </c>
      <c r="N14" s="27" t="s">
        <v>1097</v>
      </c>
      <c r="O14" s="27" t="s">
        <v>1098</v>
      </c>
      <c r="P14" s="27" t="s">
        <v>1107</v>
      </c>
      <c r="Q14" s="27" t="s">
        <v>1108</v>
      </c>
      <c r="R14" s="27" t="s">
        <v>1161</v>
      </c>
      <c r="S14" s="27" t="s">
        <v>1162</v>
      </c>
      <c r="T14" s="27" t="s">
        <v>1052</v>
      </c>
      <c r="U14" s="27" t="s">
        <v>1096</v>
      </c>
      <c r="V14" s="27" t="s">
        <v>1097</v>
      </c>
      <c r="W14" s="27" t="s">
        <v>1098</v>
      </c>
      <c r="X14" s="27" t="s">
        <v>1107</v>
      </c>
      <c r="Y14" s="27" t="s">
        <v>1108</v>
      </c>
      <c r="Z14" s="27" t="s">
        <v>1163</v>
      </c>
      <c r="AA14" s="27" t="s">
        <v>1164</v>
      </c>
      <c r="AB14" s="27" t="s">
        <v>1163</v>
      </c>
      <c r="AC14" s="27" t="s">
        <v>1164</v>
      </c>
      <c r="AD14" s="27" t="s">
        <v>1163</v>
      </c>
      <c r="AE14" s="27" t="s">
        <v>1164</v>
      </c>
    </row>
    <row r="15" spans="1:31">
      <c r="A15" s="27" t="s">
        <v>1104</v>
      </c>
      <c r="B15" s="27" t="s">
        <v>1065</v>
      </c>
      <c r="C15" s="27" t="s">
        <v>97</v>
      </c>
      <c r="D15" s="27" t="s">
        <v>97</v>
      </c>
      <c r="E15" s="27" t="s">
        <v>97</v>
      </c>
      <c r="F15" s="27" t="s">
        <v>1101</v>
      </c>
      <c r="G15" s="27" t="s">
        <v>1099</v>
      </c>
      <c r="H15" s="27" t="s">
        <v>1100</v>
      </c>
      <c r="J15" s="27" t="s">
        <v>1065</v>
      </c>
      <c r="K15" s="27" t="s">
        <v>1165</v>
      </c>
      <c r="L15" s="27" t="s">
        <v>1106</v>
      </c>
      <c r="M15" s="27" t="s">
        <v>1096</v>
      </c>
      <c r="N15" s="27" t="s">
        <v>1097</v>
      </c>
      <c r="O15" s="27" t="s">
        <v>1098</v>
      </c>
      <c r="P15" s="27" t="s">
        <v>1107</v>
      </c>
      <c r="Q15" s="27" t="s">
        <v>1108</v>
      </c>
      <c r="R15" s="27" t="s">
        <v>1166</v>
      </c>
      <c r="S15" s="27" t="s">
        <v>1167</v>
      </c>
      <c r="T15" s="27" t="s">
        <v>1052</v>
      </c>
      <c r="U15" s="27" t="s">
        <v>1096</v>
      </c>
      <c r="V15" s="27" t="s">
        <v>1097</v>
      </c>
      <c r="W15" s="27" t="s">
        <v>1098</v>
      </c>
      <c r="X15" s="27" t="s">
        <v>1107</v>
      </c>
      <c r="Y15" s="27" t="s">
        <v>1108</v>
      </c>
      <c r="Z15" s="27" t="s">
        <v>1168</v>
      </c>
      <c r="AA15" s="27" t="s">
        <v>1169</v>
      </c>
      <c r="AB15" s="27" t="s">
        <v>1168</v>
      </c>
      <c r="AC15" s="27" t="s">
        <v>1169</v>
      </c>
      <c r="AD15" s="27" t="s">
        <v>1168</v>
      </c>
      <c r="AE15" s="27" t="s">
        <v>1169</v>
      </c>
    </row>
  </sheetData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PLAN1X_AGGREGATE">
    <tabColor indexed="47"/>
  </sheetPr>
  <dimension ref="A1:J44"/>
  <sheetViews>
    <sheetView zoomScaleNormal="100" workbookViewId="0"/>
  </sheetViews>
  <sheetFormatPr defaultRowHeight="11.25"/>
  <cols>
    <col min="1" max="6" width="9.140625" style="27"/>
    <col min="7" max="10" width="18.5703125" style="27" bestFit="1" customWidth="1"/>
    <col min="11" max="16384" width="9.140625" style="27"/>
  </cols>
  <sheetData>
    <row r="1" spans="1:10">
      <c r="A1" s="27" t="s">
        <v>56</v>
      </c>
      <c r="B1" s="27" t="s">
        <v>494</v>
      </c>
      <c r="C1" s="27" t="s">
        <v>495</v>
      </c>
      <c r="D1" s="27" t="s">
        <v>496</v>
      </c>
      <c r="E1" s="27" t="s">
        <v>497</v>
      </c>
      <c r="F1" s="27" t="s">
        <v>498</v>
      </c>
      <c r="G1" s="27" t="s">
        <v>499</v>
      </c>
      <c r="H1" s="27" t="s">
        <v>500</v>
      </c>
      <c r="I1" s="27" t="s">
        <v>501</v>
      </c>
      <c r="J1" s="27" t="s">
        <v>502</v>
      </c>
    </row>
    <row r="2" spans="1:10">
      <c r="A2" s="27" t="s">
        <v>143</v>
      </c>
      <c r="B2" s="27" t="s">
        <v>1052</v>
      </c>
      <c r="C2" s="27">
        <v>5042.16</v>
      </c>
      <c r="D2" s="27">
        <v>768922.8</v>
      </c>
      <c r="E2" s="27">
        <v>3877034.34</v>
      </c>
      <c r="F2" s="27" t="s">
        <v>1053</v>
      </c>
    </row>
    <row r="3" spans="1:10">
      <c r="A3" s="27" t="s">
        <v>143</v>
      </c>
      <c r="B3" s="27" t="s">
        <v>1054</v>
      </c>
      <c r="C3" s="27">
        <v>5190.29</v>
      </c>
      <c r="D3" s="27">
        <v>529247.15</v>
      </c>
      <c r="E3" s="27">
        <v>2746946.05</v>
      </c>
      <c r="F3" s="27" t="s">
        <v>1053</v>
      </c>
    </row>
    <row r="4" spans="1:10">
      <c r="A4" s="27" t="s">
        <v>143</v>
      </c>
      <c r="B4" s="27" t="s">
        <v>1055</v>
      </c>
      <c r="C4" s="27">
        <v>4715.07</v>
      </c>
      <c r="D4" s="27">
        <v>239675.65</v>
      </c>
      <c r="E4" s="27">
        <v>1130088.29</v>
      </c>
      <c r="F4" s="27" t="s">
        <v>1053</v>
      </c>
    </row>
    <row r="5" spans="1:10">
      <c r="A5" s="27" t="s">
        <v>143</v>
      </c>
      <c r="B5" s="27" t="s">
        <v>1056</v>
      </c>
      <c r="C5" s="27">
        <v>0</v>
      </c>
      <c r="D5" s="27">
        <v>0</v>
      </c>
      <c r="E5" s="27">
        <v>0</v>
      </c>
      <c r="F5" s="27" t="s">
        <v>1053</v>
      </c>
    </row>
    <row r="6" spans="1:10">
      <c r="A6" s="27" t="s">
        <v>143</v>
      </c>
      <c r="B6" s="27" t="s">
        <v>1057</v>
      </c>
      <c r="C6" s="27">
        <v>0</v>
      </c>
      <c r="D6" s="27">
        <v>0</v>
      </c>
      <c r="E6" s="27">
        <v>0</v>
      </c>
      <c r="F6" s="27" t="s">
        <v>1053</v>
      </c>
    </row>
    <row r="7" spans="1:10">
      <c r="A7" s="27" t="s">
        <v>143</v>
      </c>
      <c r="B7" s="27" t="s">
        <v>1058</v>
      </c>
      <c r="C7" s="27">
        <v>0</v>
      </c>
      <c r="D7" s="27">
        <v>0</v>
      </c>
      <c r="E7" s="27">
        <v>0</v>
      </c>
      <c r="F7" s="27" t="s">
        <v>1053</v>
      </c>
    </row>
    <row r="8" spans="1:10">
      <c r="A8" s="27" t="s">
        <v>143</v>
      </c>
      <c r="B8" s="27" t="s">
        <v>1059</v>
      </c>
      <c r="C8" s="27">
        <v>0</v>
      </c>
      <c r="D8" s="27">
        <v>0</v>
      </c>
      <c r="E8" s="27">
        <v>0</v>
      </c>
      <c r="F8" s="27" t="s">
        <v>1053</v>
      </c>
    </row>
    <row r="9" spans="1:10">
      <c r="A9" s="27" t="s">
        <v>143</v>
      </c>
      <c r="B9" s="27" t="s">
        <v>1060</v>
      </c>
      <c r="C9" s="27">
        <v>0</v>
      </c>
      <c r="D9" s="27">
        <v>0</v>
      </c>
      <c r="E9" s="27">
        <v>0</v>
      </c>
      <c r="F9" s="27" t="s">
        <v>1053</v>
      </c>
    </row>
    <row r="10" spans="1:10">
      <c r="A10" s="27" t="s">
        <v>143</v>
      </c>
      <c r="B10" s="27" t="s">
        <v>281</v>
      </c>
      <c r="C10" s="27">
        <v>0</v>
      </c>
      <c r="D10" s="27">
        <v>0</v>
      </c>
      <c r="E10" s="27">
        <v>0</v>
      </c>
      <c r="F10" s="27" t="s">
        <v>1053</v>
      </c>
    </row>
    <row r="11" spans="1:10">
      <c r="A11" s="27" t="s">
        <v>143</v>
      </c>
      <c r="B11" s="27" t="s">
        <v>1061</v>
      </c>
      <c r="C11" s="27">
        <v>0</v>
      </c>
      <c r="D11" s="27">
        <v>0</v>
      </c>
      <c r="E11" s="27">
        <v>0</v>
      </c>
      <c r="F11" s="27" t="s">
        <v>1053</v>
      </c>
    </row>
    <row r="12" spans="1:10">
      <c r="A12" s="27" t="s">
        <v>143</v>
      </c>
      <c r="B12" s="27" t="s">
        <v>1062</v>
      </c>
      <c r="C12" s="27">
        <v>46816.9</v>
      </c>
      <c r="D12" s="27">
        <v>10.65</v>
      </c>
      <c r="E12" s="27">
        <v>498.6</v>
      </c>
      <c r="F12" s="27" t="s">
        <v>1053</v>
      </c>
    </row>
    <row r="13" spans="1:10">
      <c r="A13" s="27" t="s">
        <v>143</v>
      </c>
      <c r="B13" s="27" t="s">
        <v>1063</v>
      </c>
      <c r="C13" s="27">
        <v>0</v>
      </c>
      <c r="D13" s="27">
        <v>0</v>
      </c>
      <c r="E13" s="27">
        <v>0</v>
      </c>
      <c r="F13" s="27" t="s">
        <v>1053</v>
      </c>
    </row>
    <row r="14" spans="1:10">
      <c r="A14" s="27" t="s">
        <v>143</v>
      </c>
      <c r="B14" s="27" t="s">
        <v>1064</v>
      </c>
      <c r="C14" s="27">
        <v>0</v>
      </c>
      <c r="D14" s="27">
        <v>0</v>
      </c>
      <c r="E14" s="27">
        <v>0</v>
      </c>
      <c r="F14" s="27" t="s">
        <v>1053</v>
      </c>
    </row>
    <row r="15" spans="1:10">
      <c r="A15" s="27" t="s">
        <v>143</v>
      </c>
      <c r="B15" s="27" t="s">
        <v>1065</v>
      </c>
      <c r="C15" s="27">
        <v>0</v>
      </c>
      <c r="D15" s="27">
        <v>0</v>
      </c>
      <c r="E15" s="27">
        <v>0</v>
      </c>
      <c r="F15" s="27" t="s">
        <v>1053</v>
      </c>
    </row>
    <row r="16" spans="1:10">
      <c r="A16" s="27" t="s">
        <v>143</v>
      </c>
      <c r="B16" s="27" t="s">
        <v>1066</v>
      </c>
      <c r="C16" s="27">
        <v>46816.9</v>
      </c>
      <c r="D16" s="27">
        <v>10.65</v>
      </c>
      <c r="E16" s="27">
        <v>498.6</v>
      </c>
      <c r="F16" s="27" t="s">
        <v>1053</v>
      </c>
    </row>
    <row r="17" spans="1:6">
      <c r="A17" s="27" t="s">
        <v>143</v>
      </c>
      <c r="B17" s="27" t="s">
        <v>1067</v>
      </c>
      <c r="C17" s="27">
        <v>10373.459999999999</v>
      </c>
      <c r="D17" s="27">
        <v>7371.32</v>
      </c>
      <c r="E17" s="27">
        <v>76466.080000000002</v>
      </c>
      <c r="F17" s="27" t="s">
        <v>1053</v>
      </c>
    </row>
    <row r="18" spans="1:6">
      <c r="A18" s="27" t="s">
        <v>143</v>
      </c>
      <c r="B18" s="27" t="s">
        <v>1068</v>
      </c>
      <c r="C18" s="27">
        <v>0</v>
      </c>
      <c r="D18" s="27">
        <v>0</v>
      </c>
      <c r="E18" s="27">
        <v>0</v>
      </c>
      <c r="F18" s="27" t="s">
        <v>1053</v>
      </c>
    </row>
    <row r="19" spans="1:6">
      <c r="A19" s="27" t="s">
        <v>143</v>
      </c>
      <c r="B19" s="27" t="s">
        <v>1069</v>
      </c>
      <c r="C19" s="27">
        <v>10373.459999999999</v>
      </c>
      <c r="D19" s="27">
        <v>7371.32</v>
      </c>
      <c r="E19" s="27">
        <v>76466.080000000002</v>
      </c>
      <c r="F19" s="27" t="s">
        <v>1053</v>
      </c>
    </row>
    <row r="20" spans="1:6">
      <c r="A20" s="27" t="s">
        <v>143</v>
      </c>
      <c r="B20" s="27" t="s">
        <v>1070</v>
      </c>
      <c r="C20" s="27">
        <v>0</v>
      </c>
      <c r="D20" s="27">
        <v>0</v>
      </c>
      <c r="E20" s="27">
        <v>0</v>
      </c>
      <c r="F20" s="27" t="s">
        <v>1053</v>
      </c>
    </row>
    <row r="21" spans="1:6">
      <c r="A21" s="27" t="s">
        <v>143</v>
      </c>
      <c r="B21" s="27" t="s">
        <v>1071</v>
      </c>
      <c r="C21" s="27">
        <v>0</v>
      </c>
      <c r="D21" s="27">
        <v>0</v>
      </c>
      <c r="E21" s="27">
        <v>0</v>
      </c>
      <c r="F21" s="27" t="s">
        <v>1053</v>
      </c>
    </row>
    <row r="22" spans="1:6">
      <c r="A22" s="27" t="s">
        <v>143</v>
      </c>
      <c r="B22" s="27" t="s">
        <v>1072</v>
      </c>
      <c r="C22" s="27">
        <v>0</v>
      </c>
      <c r="D22" s="27">
        <v>0</v>
      </c>
      <c r="E22" s="27">
        <v>0</v>
      </c>
      <c r="F22" s="27" t="s">
        <v>1053</v>
      </c>
    </row>
    <row r="23" spans="1:6">
      <c r="A23" s="27" t="s">
        <v>143</v>
      </c>
      <c r="B23" s="27" t="s">
        <v>1073</v>
      </c>
      <c r="C23" s="27">
        <v>0</v>
      </c>
      <c r="D23" s="27">
        <v>0</v>
      </c>
      <c r="E23" s="27">
        <v>0</v>
      </c>
      <c r="F23" s="27" t="s">
        <v>1053</v>
      </c>
    </row>
    <row r="24" spans="1:6">
      <c r="A24" s="27" t="s">
        <v>143</v>
      </c>
      <c r="B24" s="27" t="s">
        <v>1074</v>
      </c>
      <c r="C24" s="27">
        <v>0</v>
      </c>
      <c r="D24" s="27">
        <v>0</v>
      </c>
      <c r="E24" s="27">
        <v>0</v>
      </c>
      <c r="F24" s="27" t="s">
        <v>1053</v>
      </c>
    </row>
    <row r="25" spans="1:6">
      <c r="A25" s="27" t="s">
        <v>143</v>
      </c>
      <c r="B25" s="27" t="s">
        <v>1075</v>
      </c>
      <c r="C25" s="27">
        <v>4960.34</v>
      </c>
      <c r="D25" s="27">
        <v>3716.18</v>
      </c>
      <c r="E25" s="27">
        <v>18433.53</v>
      </c>
      <c r="F25" s="27" t="s">
        <v>1053</v>
      </c>
    </row>
    <row r="26" spans="1:6">
      <c r="A26" s="27" t="s">
        <v>143</v>
      </c>
      <c r="B26" s="27" t="s">
        <v>1076</v>
      </c>
      <c r="C26" s="27">
        <v>0</v>
      </c>
      <c r="D26" s="27">
        <v>0</v>
      </c>
      <c r="E26" s="27">
        <v>0</v>
      </c>
      <c r="F26" s="27" t="s">
        <v>1053</v>
      </c>
    </row>
    <row r="27" spans="1:6">
      <c r="A27" s="27" t="s">
        <v>143</v>
      </c>
      <c r="B27" s="27" t="s">
        <v>1077</v>
      </c>
      <c r="C27" s="27">
        <v>0</v>
      </c>
      <c r="D27" s="27">
        <v>0</v>
      </c>
      <c r="E27" s="27">
        <v>0</v>
      </c>
      <c r="F27" s="27" t="s">
        <v>1053</v>
      </c>
    </row>
    <row r="28" spans="1:6">
      <c r="A28" s="27" t="s">
        <v>143</v>
      </c>
      <c r="B28" s="27" t="s">
        <v>1078</v>
      </c>
      <c r="C28" s="27">
        <v>0</v>
      </c>
      <c r="D28" s="27">
        <v>0</v>
      </c>
      <c r="E28" s="27">
        <v>0</v>
      </c>
      <c r="F28" s="27" t="s">
        <v>1053</v>
      </c>
    </row>
    <row r="29" spans="1:6">
      <c r="A29" s="27" t="s">
        <v>143</v>
      </c>
      <c r="B29" s="27" t="s">
        <v>1079</v>
      </c>
      <c r="C29" s="27">
        <v>0</v>
      </c>
      <c r="D29" s="27">
        <v>0</v>
      </c>
      <c r="E29" s="27">
        <v>0</v>
      </c>
      <c r="F29" s="27" t="s">
        <v>1053</v>
      </c>
    </row>
    <row r="30" spans="1:6">
      <c r="A30" s="27" t="s">
        <v>143</v>
      </c>
      <c r="B30" s="27" t="s">
        <v>1080</v>
      </c>
      <c r="C30" s="27">
        <v>0</v>
      </c>
      <c r="D30" s="27">
        <v>0</v>
      </c>
      <c r="E30" s="27">
        <v>0</v>
      </c>
      <c r="F30" s="27" t="s">
        <v>1053</v>
      </c>
    </row>
    <row r="31" spans="1:6">
      <c r="A31" s="27" t="s">
        <v>143</v>
      </c>
      <c r="B31" s="27" t="s">
        <v>1081</v>
      </c>
      <c r="C31" s="27">
        <v>4960.34</v>
      </c>
      <c r="D31" s="27">
        <v>3716.18</v>
      </c>
      <c r="E31" s="27">
        <v>18433.53</v>
      </c>
      <c r="F31" s="27" t="s">
        <v>1053</v>
      </c>
    </row>
    <row r="32" spans="1:6">
      <c r="A32" s="27" t="s">
        <v>143</v>
      </c>
      <c r="B32" s="27" t="s">
        <v>1082</v>
      </c>
      <c r="C32" s="27">
        <v>0</v>
      </c>
      <c r="D32" s="27">
        <v>0</v>
      </c>
      <c r="E32" s="27">
        <v>0</v>
      </c>
      <c r="F32" s="27" t="s">
        <v>1053</v>
      </c>
    </row>
    <row r="33" spans="1:6">
      <c r="A33" s="27" t="s">
        <v>143</v>
      </c>
      <c r="B33" s="27" t="s">
        <v>1083</v>
      </c>
      <c r="C33" s="27">
        <v>0</v>
      </c>
      <c r="D33" s="27">
        <v>0</v>
      </c>
      <c r="E33" s="27">
        <v>0</v>
      </c>
      <c r="F33" s="27" t="s">
        <v>1053</v>
      </c>
    </row>
    <row r="34" spans="1:6">
      <c r="A34" s="27" t="s">
        <v>143</v>
      </c>
      <c r="B34" s="27" t="s">
        <v>1084</v>
      </c>
      <c r="C34" s="27">
        <v>0</v>
      </c>
      <c r="D34" s="27">
        <v>0</v>
      </c>
      <c r="E34" s="27">
        <v>0</v>
      </c>
      <c r="F34" s="27" t="s">
        <v>1053</v>
      </c>
    </row>
    <row r="35" spans="1:6">
      <c r="A35" s="27" t="s">
        <v>143</v>
      </c>
      <c r="B35" s="27" t="s">
        <v>1085</v>
      </c>
      <c r="C35" s="27">
        <v>2.5299999999999998</v>
      </c>
      <c r="D35" s="27">
        <v>2878.2</v>
      </c>
      <c r="E35" s="27">
        <v>7288.98</v>
      </c>
      <c r="F35" s="27" t="s">
        <v>1053</v>
      </c>
    </row>
    <row r="36" spans="1:6">
      <c r="A36" s="27" t="s">
        <v>143</v>
      </c>
      <c r="B36" s="27" t="s">
        <v>1086</v>
      </c>
      <c r="C36" s="27">
        <v>0</v>
      </c>
      <c r="D36" s="27">
        <v>0</v>
      </c>
      <c r="E36" s="27">
        <v>0</v>
      </c>
      <c r="F36" s="27" t="s">
        <v>1053</v>
      </c>
    </row>
    <row r="37" spans="1:6">
      <c r="A37" s="27" t="s">
        <v>143</v>
      </c>
      <c r="B37" s="27" t="s">
        <v>1087</v>
      </c>
      <c r="C37" s="27">
        <v>6000.04</v>
      </c>
      <c r="D37" s="27">
        <v>547.73</v>
      </c>
      <c r="E37" s="27">
        <v>3286.4</v>
      </c>
      <c r="F37" s="27" t="s">
        <v>1053</v>
      </c>
    </row>
    <row r="38" spans="1:6">
      <c r="A38" s="27" t="s">
        <v>143</v>
      </c>
      <c r="B38" s="27" t="s">
        <v>1088</v>
      </c>
      <c r="C38" s="27">
        <v>1833.06</v>
      </c>
      <c r="D38" s="27">
        <v>639.57000000000005</v>
      </c>
      <c r="E38" s="27">
        <v>1172.3699999999999</v>
      </c>
      <c r="F38" s="27" t="s">
        <v>1053</v>
      </c>
    </row>
    <row r="39" spans="1:6">
      <c r="A39" s="27" t="s">
        <v>143</v>
      </c>
      <c r="B39" s="27" t="s">
        <v>1089</v>
      </c>
      <c r="C39" s="27">
        <v>0</v>
      </c>
      <c r="D39" s="27">
        <v>0</v>
      </c>
      <c r="E39" s="27">
        <v>0</v>
      </c>
      <c r="F39" s="27" t="s">
        <v>1053</v>
      </c>
    </row>
    <row r="40" spans="1:6">
      <c r="A40" s="27" t="s">
        <v>143</v>
      </c>
      <c r="B40" s="27" t="s">
        <v>1090</v>
      </c>
      <c r="C40" s="27">
        <v>0</v>
      </c>
      <c r="D40" s="27">
        <v>0</v>
      </c>
      <c r="E40" s="27">
        <v>0</v>
      </c>
      <c r="F40" s="27" t="s">
        <v>1053</v>
      </c>
    </row>
    <row r="41" spans="1:6">
      <c r="A41" s="27" t="s">
        <v>143</v>
      </c>
      <c r="B41" s="27" t="s">
        <v>1091</v>
      </c>
      <c r="C41" s="27">
        <v>0</v>
      </c>
      <c r="D41" s="27">
        <v>0</v>
      </c>
      <c r="E41" s="27">
        <v>0</v>
      </c>
      <c r="F41" s="27" t="s">
        <v>1053</v>
      </c>
    </row>
    <row r="42" spans="1:6">
      <c r="A42" s="27" t="s">
        <v>143</v>
      </c>
      <c r="B42" s="27" t="s">
        <v>1092</v>
      </c>
      <c r="C42" s="27">
        <v>0</v>
      </c>
      <c r="D42" s="27">
        <v>0</v>
      </c>
      <c r="E42" s="27">
        <v>0</v>
      </c>
      <c r="F42" s="27" t="s">
        <v>1053</v>
      </c>
    </row>
    <row r="43" spans="1:6">
      <c r="A43" s="27" t="s">
        <v>143</v>
      </c>
      <c r="B43" s="27" t="s">
        <v>1093</v>
      </c>
      <c r="C43" s="27">
        <v>0</v>
      </c>
      <c r="D43" s="27">
        <v>0</v>
      </c>
      <c r="E43" s="27">
        <v>0</v>
      </c>
      <c r="F43" s="27" t="s">
        <v>1053</v>
      </c>
    </row>
    <row r="44" spans="1:6">
      <c r="A44" s="27" t="s">
        <v>143</v>
      </c>
      <c r="B44" s="27" t="s">
        <v>1094</v>
      </c>
      <c r="E44" s="27">
        <v>0</v>
      </c>
      <c r="F44" s="27" t="s">
        <v>1053</v>
      </c>
    </row>
  </sheetData>
  <sheetProtection formatColumns="0" formatRows="0"/>
  <dataConsolidate leftLabel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zoomScale="90" zoomScaleNormal="90" workbookViewId="0"/>
  </sheetViews>
  <sheetFormatPr defaultRowHeight="11.25"/>
  <cols>
    <col min="1" max="16384" width="9.140625" style="109"/>
  </cols>
  <sheetData/>
  <sheetProtection formatColumns="0" formatRows="0"/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oleObjects>
    <oleObject progId="Word.Document.8" shapeId="1417244" r:id="rId3"/>
    <oleObject progId="Word.Document.8" shapeId="1417245" r:id="rId4"/>
    <oleObject progId="Word.Document.8" shapeId="1417246" r:id="rId5"/>
    <oleObject progId="Word.Document.8" shapeId="1417247" r:id="rId6"/>
    <oleObject progId="Word.Document.8" shapeId="1417248" r:id="rId7"/>
  </oleObjects>
</worksheet>
</file>

<file path=xl/worksheets/sheet30.xml><?xml version="1.0" encoding="utf-8"?>
<worksheet xmlns="http://schemas.openxmlformats.org/spreadsheetml/2006/main" xmlns:r="http://schemas.openxmlformats.org/officeDocument/2006/relationships">
  <sheetPr codeName="PLAN1X_LIST_SUBSIDIARY">
    <tabColor indexed="47"/>
  </sheetPr>
  <dimension ref="A1"/>
  <sheetViews>
    <sheetView zoomScaleNormal="100" workbookViewId="0"/>
  </sheetViews>
  <sheetFormatPr defaultRowHeight="11.25"/>
  <cols>
    <col min="1" max="16384" width="9.140625" style="27"/>
  </cols>
  <sheetData/>
  <sheetProtection formatColumns="0" formatRows="0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PLAN1X_LIST_OKOPF">
    <tabColor indexed="47"/>
  </sheetPr>
  <dimension ref="A1:A98"/>
  <sheetViews>
    <sheetView zoomScaleNormal="100" workbookViewId="0"/>
  </sheetViews>
  <sheetFormatPr defaultRowHeight="11.25"/>
  <cols>
    <col min="1" max="1" width="95" style="27" bestFit="1" customWidth="1"/>
    <col min="2" max="16384" width="9.140625" style="27"/>
  </cols>
  <sheetData>
    <row r="1" spans="1:1">
      <c r="A1" s="27" t="s">
        <v>762</v>
      </c>
    </row>
    <row r="2" spans="1:1">
      <c r="A2" s="27" t="s">
        <v>766</v>
      </c>
    </row>
    <row r="3" spans="1:1">
      <c r="A3" s="27" t="s">
        <v>767</v>
      </c>
    </row>
    <row r="4" spans="1:1">
      <c r="A4" s="27" t="s">
        <v>768</v>
      </c>
    </row>
    <row r="5" spans="1:1">
      <c r="A5" s="27" t="s">
        <v>769</v>
      </c>
    </row>
    <row r="6" spans="1:1">
      <c r="A6" s="27" t="s">
        <v>770</v>
      </c>
    </row>
    <row r="7" spans="1:1">
      <c r="A7" s="27" t="s">
        <v>771</v>
      </c>
    </row>
    <row r="8" spans="1:1">
      <c r="A8" s="27" t="s">
        <v>772</v>
      </c>
    </row>
    <row r="9" spans="1:1">
      <c r="A9" s="27" t="s">
        <v>773</v>
      </c>
    </row>
    <row r="10" spans="1:1">
      <c r="A10" s="27" t="s">
        <v>774</v>
      </c>
    </row>
    <row r="11" spans="1:1">
      <c r="A11" s="27" t="s">
        <v>775</v>
      </c>
    </row>
    <row r="12" spans="1:1">
      <c r="A12" s="27" t="s">
        <v>776</v>
      </c>
    </row>
    <row r="13" spans="1:1">
      <c r="A13" s="27" t="s">
        <v>777</v>
      </c>
    </row>
    <row r="14" spans="1:1">
      <c r="A14" s="27" t="s">
        <v>778</v>
      </c>
    </row>
    <row r="15" spans="1:1">
      <c r="A15" s="27" t="s">
        <v>779</v>
      </c>
    </row>
    <row r="16" spans="1:1">
      <c r="A16" s="27" t="s">
        <v>780</v>
      </c>
    </row>
    <row r="17" spans="1:1">
      <c r="A17" s="27" t="s">
        <v>781</v>
      </c>
    </row>
    <row r="18" spans="1:1">
      <c r="A18" s="27" t="s">
        <v>782</v>
      </c>
    </row>
    <row r="19" spans="1:1">
      <c r="A19" s="27" t="s">
        <v>783</v>
      </c>
    </row>
    <row r="20" spans="1:1">
      <c r="A20" s="27" t="s">
        <v>784</v>
      </c>
    </row>
    <row r="21" spans="1:1">
      <c r="A21" s="27" t="s">
        <v>785</v>
      </c>
    </row>
    <row r="22" spans="1:1">
      <c r="A22" s="27" t="s">
        <v>786</v>
      </c>
    </row>
    <row r="23" spans="1:1">
      <c r="A23" s="27" t="s">
        <v>787</v>
      </c>
    </row>
    <row r="24" spans="1:1">
      <c r="A24" s="27" t="s">
        <v>788</v>
      </c>
    </row>
    <row r="25" spans="1:1">
      <c r="A25" s="27" t="s">
        <v>789</v>
      </c>
    </row>
    <row r="26" spans="1:1">
      <c r="A26" s="27" t="s">
        <v>790</v>
      </c>
    </row>
    <row r="27" spans="1:1">
      <c r="A27" s="27" t="s">
        <v>791</v>
      </c>
    </row>
    <row r="28" spans="1:1">
      <c r="A28" s="27" t="s">
        <v>792</v>
      </c>
    </row>
    <row r="29" spans="1:1">
      <c r="A29" s="27" t="s">
        <v>793</v>
      </c>
    </row>
    <row r="30" spans="1:1">
      <c r="A30" s="27" t="s">
        <v>794</v>
      </c>
    </row>
    <row r="31" spans="1:1">
      <c r="A31" s="27" t="s">
        <v>795</v>
      </c>
    </row>
    <row r="32" spans="1:1">
      <c r="A32" s="27" t="s">
        <v>796</v>
      </c>
    </row>
    <row r="33" spans="1:1">
      <c r="A33" s="27" t="s">
        <v>797</v>
      </c>
    </row>
    <row r="34" spans="1:1">
      <c r="A34" s="27" t="s">
        <v>798</v>
      </c>
    </row>
    <row r="35" spans="1:1">
      <c r="A35" s="27" t="s">
        <v>799</v>
      </c>
    </row>
    <row r="36" spans="1:1">
      <c r="A36" s="27" t="s">
        <v>800</v>
      </c>
    </row>
    <row r="37" spans="1:1">
      <c r="A37" s="27" t="s">
        <v>801</v>
      </c>
    </row>
    <row r="38" spans="1:1">
      <c r="A38" s="27" t="s">
        <v>802</v>
      </c>
    </row>
    <row r="39" spans="1:1">
      <c r="A39" s="27" t="s">
        <v>803</v>
      </c>
    </row>
    <row r="40" spans="1:1">
      <c r="A40" s="27" t="s">
        <v>804</v>
      </c>
    </row>
    <row r="41" spans="1:1">
      <c r="A41" s="27" t="s">
        <v>805</v>
      </c>
    </row>
    <row r="42" spans="1:1">
      <c r="A42" s="27" t="s">
        <v>806</v>
      </c>
    </row>
    <row r="43" spans="1:1">
      <c r="A43" s="27" t="s">
        <v>807</v>
      </c>
    </row>
    <row r="44" spans="1:1">
      <c r="A44" s="27" t="s">
        <v>808</v>
      </c>
    </row>
    <row r="45" spans="1:1">
      <c r="A45" s="27" t="s">
        <v>809</v>
      </c>
    </row>
    <row r="46" spans="1:1">
      <c r="A46" s="27" t="s">
        <v>810</v>
      </c>
    </row>
    <row r="47" spans="1:1">
      <c r="A47" s="27" t="s">
        <v>811</v>
      </c>
    </row>
    <row r="48" spans="1:1">
      <c r="A48" s="27" t="s">
        <v>812</v>
      </c>
    </row>
    <row r="49" spans="1:1">
      <c r="A49" s="27" t="s">
        <v>813</v>
      </c>
    </row>
    <row r="50" spans="1:1">
      <c r="A50" s="27" t="s">
        <v>814</v>
      </c>
    </row>
    <row r="51" spans="1:1">
      <c r="A51" s="27" t="s">
        <v>815</v>
      </c>
    </row>
    <row r="52" spans="1:1">
      <c r="A52" s="27" t="s">
        <v>816</v>
      </c>
    </row>
    <row r="53" spans="1:1">
      <c r="A53" s="27" t="s">
        <v>817</v>
      </c>
    </row>
    <row r="54" spans="1:1">
      <c r="A54" s="27" t="s">
        <v>818</v>
      </c>
    </row>
    <row r="55" spans="1:1">
      <c r="A55" s="27" t="s">
        <v>819</v>
      </c>
    </row>
    <row r="56" spans="1:1">
      <c r="A56" s="27" t="s">
        <v>820</v>
      </c>
    </row>
    <row r="57" spans="1:1">
      <c r="A57" s="27" t="s">
        <v>821</v>
      </c>
    </row>
    <row r="58" spans="1:1">
      <c r="A58" s="27" t="s">
        <v>822</v>
      </c>
    </row>
    <row r="59" spans="1:1">
      <c r="A59" s="27" t="s">
        <v>823</v>
      </c>
    </row>
    <row r="60" spans="1:1">
      <c r="A60" s="27" t="s">
        <v>824</v>
      </c>
    </row>
    <row r="61" spans="1:1">
      <c r="A61" s="27" t="s">
        <v>825</v>
      </c>
    </row>
    <row r="62" spans="1:1">
      <c r="A62" s="27" t="s">
        <v>826</v>
      </c>
    </row>
    <row r="63" spans="1:1">
      <c r="A63" s="27" t="s">
        <v>827</v>
      </c>
    </row>
    <row r="64" spans="1:1">
      <c r="A64" s="27" t="s">
        <v>828</v>
      </c>
    </row>
    <row r="65" spans="1:1">
      <c r="A65" s="27" t="s">
        <v>829</v>
      </c>
    </row>
    <row r="66" spans="1:1">
      <c r="A66" s="27" t="s">
        <v>830</v>
      </c>
    </row>
    <row r="67" spans="1:1">
      <c r="A67" s="27" t="s">
        <v>831</v>
      </c>
    </row>
    <row r="68" spans="1:1">
      <c r="A68" s="27" t="s">
        <v>832</v>
      </c>
    </row>
    <row r="69" spans="1:1">
      <c r="A69" s="27" t="s">
        <v>833</v>
      </c>
    </row>
    <row r="70" spans="1:1">
      <c r="A70" s="27" t="s">
        <v>834</v>
      </c>
    </row>
    <row r="71" spans="1:1">
      <c r="A71" s="27" t="s">
        <v>835</v>
      </c>
    </row>
    <row r="72" spans="1:1">
      <c r="A72" s="27" t="s">
        <v>836</v>
      </c>
    </row>
    <row r="73" spans="1:1">
      <c r="A73" s="27" t="s">
        <v>837</v>
      </c>
    </row>
    <row r="74" spans="1:1">
      <c r="A74" s="27" t="s">
        <v>838</v>
      </c>
    </row>
    <row r="75" spans="1:1">
      <c r="A75" s="27" t="s">
        <v>839</v>
      </c>
    </row>
    <row r="76" spans="1:1">
      <c r="A76" s="27" t="s">
        <v>840</v>
      </c>
    </row>
    <row r="77" spans="1:1">
      <c r="A77" s="27" t="s">
        <v>841</v>
      </c>
    </row>
    <row r="78" spans="1:1">
      <c r="A78" s="27" t="s">
        <v>842</v>
      </c>
    </row>
    <row r="79" spans="1:1">
      <c r="A79" s="27" t="s">
        <v>843</v>
      </c>
    </row>
    <row r="80" spans="1:1">
      <c r="A80" s="27" t="s">
        <v>844</v>
      </c>
    </row>
    <row r="81" spans="1:1">
      <c r="A81" s="27" t="s">
        <v>845</v>
      </c>
    </row>
    <row r="82" spans="1:1">
      <c r="A82" s="27" t="s">
        <v>846</v>
      </c>
    </row>
    <row r="83" spans="1:1">
      <c r="A83" s="27" t="s">
        <v>847</v>
      </c>
    </row>
    <row r="84" spans="1:1">
      <c r="A84" s="27" t="s">
        <v>848</v>
      </c>
    </row>
    <row r="85" spans="1:1">
      <c r="A85" s="27" t="s">
        <v>849</v>
      </c>
    </row>
    <row r="86" spans="1:1">
      <c r="A86" s="27" t="s">
        <v>850</v>
      </c>
    </row>
    <row r="87" spans="1:1">
      <c r="A87" s="27" t="s">
        <v>851</v>
      </c>
    </row>
    <row r="88" spans="1:1">
      <c r="A88" s="27" t="s">
        <v>852</v>
      </c>
    </row>
    <row r="89" spans="1:1">
      <c r="A89" s="27" t="s">
        <v>853</v>
      </c>
    </row>
    <row r="90" spans="1:1">
      <c r="A90" s="27" t="s">
        <v>854</v>
      </c>
    </row>
    <row r="91" spans="1:1">
      <c r="A91" s="27" t="s">
        <v>855</v>
      </c>
    </row>
    <row r="92" spans="1:1">
      <c r="A92" s="27" t="s">
        <v>856</v>
      </c>
    </row>
    <row r="93" spans="1:1">
      <c r="A93" s="27" t="s">
        <v>857</v>
      </c>
    </row>
    <row r="94" spans="1:1">
      <c r="A94" s="27" t="s">
        <v>858</v>
      </c>
    </row>
    <row r="95" spans="1:1">
      <c r="A95" s="27" t="s">
        <v>859</v>
      </c>
    </row>
    <row r="96" spans="1:1">
      <c r="A96" s="27" t="s">
        <v>860</v>
      </c>
    </row>
    <row r="97" spans="1:1">
      <c r="A97" s="27" t="s">
        <v>861</v>
      </c>
    </row>
    <row r="98" spans="1:1">
      <c r="A98" s="27" t="s">
        <v>862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PLAN1X_FUEL_USAGE">
    <tabColor indexed="47"/>
  </sheetPr>
  <dimension ref="A1:F2"/>
  <sheetViews>
    <sheetView zoomScaleNormal="100" workbookViewId="0"/>
  </sheetViews>
  <sheetFormatPr defaultRowHeight="11.25"/>
  <cols>
    <col min="1" max="16384" width="9.140625" style="27"/>
  </cols>
  <sheetData>
    <row r="1" spans="1:6">
      <c r="A1" s="27" t="s">
        <v>61</v>
      </c>
      <c r="B1" s="27" t="s">
        <v>62</v>
      </c>
      <c r="C1" s="27" t="s">
        <v>63</v>
      </c>
      <c r="D1" s="27" t="s">
        <v>365</v>
      </c>
      <c r="E1" s="27" t="s">
        <v>64</v>
      </c>
      <c r="F1" s="27" t="s">
        <v>899</v>
      </c>
    </row>
    <row r="2" spans="1:6">
      <c r="A2" s="27" t="s">
        <v>1101</v>
      </c>
      <c r="B2" s="27" t="s">
        <v>1099</v>
      </c>
      <c r="C2" s="27" t="s">
        <v>1100</v>
      </c>
      <c r="E2" s="27" t="s">
        <v>1102</v>
      </c>
      <c r="F2" s="27" t="s">
        <v>903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ORG_DATA_REGION">
    <tabColor indexed="47"/>
  </sheetPr>
  <dimension ref="A1:CF2"/>
  <sheetViews>
    <sheetView zoomScaleNormal="100" workbookViewId="0"/>
  </sheetViews>
  <sheetFormatPr defaultRowHeight="11.25"/>
  <cols>
    <col min="1" max="16384" width="9.140625" style="27"/>
  </cols>
  <sheetData>
    <row r="1" spans="1:84">
      <c r="A1" s="27" t="s">
        <v>0</v>
      </c>
      <c r="B1" s="27" t="s">
        <v>574</v>
      </c>
      <c r="C1" s="27" t="s">
        <v>575</v>
      </c>
      <c r="D1" s="27" t="s">
        <v>576</v>
      </c>
      <c r="E1" s="27" t="s">
        <v>577</v>
      </c>
      <c r="F1" s="27" t="s">
        <v>364</v>
      </c>
      <c r="G1" s="27" t="s">
        <v>62</v>
      </c>
      <c r="H1" s="27" t="s">
        <v>63</v>
      </c>
      <c r="I1" s="27" t="s">
        <v>61</v>
      </c>
      <c r="J1" s="27" t="s">
        <v>762</v>
      </c>
      <c r="K1" s="27" t="s">
        <v>365</v>
      </c>
      <c r="L1" s="27" t="s">
        <v>64</v>
      </c>
      <c r="M1" s="27" t="s">
        <v>310</v>
      </c>
      <c r="N1" s="27" t="s">
        <v>580</v>
      </c>
      <c r="O1" s="27" t="s">
        <v>168</v>
      </c>
      <c r="P1" s="27" t="s">
        <v>578</v>
      </c>
      <c r="Q1" s="27" t="s">
        <v>579</v>
      </c>
      <c r="R1" s="27" t="s">
        <v>57</v>
      </c>
      <c r="S1" s="27" t="s">
        <v>59</v>
      </c>
      <c r="T1" s="27" t="s">
        <v>60</v>
      </c>
      <c r="U1" s="27" t="s">
        <v>581</v>
      </c>
      <c r="V1" s="27" t="s">
        <v>582</v>
      </c>
      <c r="W1" s="27" t="s">
        <v>708</v>
      </c>
      <c r="X1" s="27" t="s">
        <v>584</v>
      </c>
      <c r="Y1" s="27" t="s">
        <v>585</v>
      </c>
      <c r="Z1" s="27" t="s">
        <v>586</v>
      </c>
      <c r="AA1" s="27" t="s">
        <v>587</v>
      </c>
      <c r="AB1" s="27" t="s">
        <v>588</v>
      </c>
      <c r="AC1" s="27" t="s">
        <v>514</v>
      </c>
      <c r="AD1" s="27" t="s">
        <v>589</v>
      </c>
      <c r="AE1" s="27" t="s">
        <v>590</v>
      </c>
      <c r="AF1" s="27" t="s">
        <v>591</v>
      </c>
      <c r="AG1" s="27" t="s">
        <v>593</v>
      </c>
      <c r="AH1" s="27" t="s">
        <v>594</v>
      </c>
      <c r="AI1" s="27" t="s">
        <v>595</v>
      </c>
      <c r="AJ1" s="27" t="s">
        <v>596</v>
      </c>
      <c r="AK1" s="27" t="s">
        <v>597</v>
      </c>
      <c r="AL1" s="27" t="s">
        <v>598</v>
      </c>
      <c r="AM1" s="27" t="s">
        <v>599</v>
      </c>
      <c r="AN1" s="27" t="s">
        <v>600</v>
      </c>
      <c r="AO1" s="27" t="s">
        <v>601</v>
      </c>
      <c r="AP1" s="27" t="s">
        <v>602</v>
      </c>
      <c r="AQ1" s="27" t="s">
        <v>603</v>
      </c>
      <c r="AR1" s="27" t="s">
        <v>604</v>
      </c>
      <c r="AS1" s="27" t="s">
        <v>605</v>
      </c>
      <c r="AT1" s="27" t="s">
        <v>606</v>
      </c>
      <c r="AU1" s="27" t="s">
        <v>607</v>
      </c>
      <c r="AV1" s="27" t="s">
        <v>608</v>
      </c>
      <c r="AW1" s="27" t="s">
        <v>609</v>
      </c>
      <c r="AX1" s="27" t="s">
        <v>610</v>
      </c>
      <c r="AY1" s="27" t="s">
        <v>611</v>
      </c>
      <c r="AZ1" s="27" t="s">
        <v>612</v>
      </c>
      <c r="BA1" s="27" t="s">
        <v>613</v>
      </c>
      <c r="BB1" s="27" t="s">
        <v>614</v>
      </c>
      <c r="BC1" s="27" t="s">
        <v>615</v>
      </c>
      <c r="BD1" s="27" t="s">
        <v>616</v>
      </c>
      <c r="BE1" s="27" t="s">
        <v>617</v>
      </c>
      <c r="BF1" s="27" t="s">
        <v>618</v>
      </c>
      <c r="BG1" s="27" t="s">
        <v>619</v>
      </c>
      <c r="BH1" s="27" t="s">
        <v>620</v>
      </c>
      <c r="BI1" s="27" t="s">
        <v>621</v>
      </c>
      <c r="BJ1" s="27" t="s">
        <v>622</v>
      </c>
      <c r="BK1" s="27" t="s">
        <v>623</v>
      </c>
      <c r="BL1" s="27" t="s">
        <v>624</v>
      </c>
      <c r="BM1" s="27" t="s">
        <v>625</v>
      </c>
      <c r="BN1" s="27" t="s">
        <v>626</v>
      </c>
      <c r="BO1" s="27" t="s">
        <v>627</v>
      </c>
      <c r="BP1" s="27" t="s">
        <v>628</v>
      </c>
      <c r="BQ1" s="27" t="s">
        <v>629</v>
      </c>
      <c r="BR1" s="27" t="s">
        <v>630</v>
      </c>
      <c r="BS1" s="27" t="s">
        <v>631</v>
      </c>
      <c r="BT1" s="27" t="s">
        <v>632</v>
      </c>
      <c r="BU1" s="27" t="s">
        <v>633</v>
      </c>
      <c r="BV1" s="27" t="s">
        <v>634</v>
      </c>
      <c r="BW1" s="27" t="s">
        <v>635</v>
      </c>
      <c r="BX1" s="27" t="s">
        <v>636</v>
      </c>
      <c r="BY1" s="27" t="s">
        <v>637</v>
      </c>
      <c r="BZ1" s="27" t="s">
        <v>638</v>
      </c>
      <c r="CA1" s="27" t="s">
        <v>945</v>
      </c>
      <c r="CB1" s="27" t="s">
        <v>639</v>
      </c>
      <c r="CC1" s="27" t="s">
        <v>515</v>
      </c>
      <c r="CD1" s="27" t="s">
        <v>516</v>
      </c>
      <c r="CE1" s="27" t="s">
        <v>517</v>
      </c>
      <c r="CF1" s="27" t="s">
        <v>518</v>
      </c>
    </row>
    <row r="2" spans="1:84">
      <c r="A2" s="27" t="s">
        <v>1197</v>
      </c>
      <c r="F2" s="27" t="s">
        <v>1052</v>
      </c>
      <c r="G2" s="27" t="s">
        <v>1099</v>
      </c>
      <c r="H2" s="27" t="s">
        <v>1100</v>
      </c>
      <c r="I2" s="27" t="s">
        <v>1101</v>
      </c>
      <c r="J2" s="27" t="s">
        <v>841</v>
      </c>
      <c r="L2" s="27" t="s">
        <v>1102</v>
      </c>
      <c r="M2" s="27" t="s">
        <v>97</v>
      </c>
      <c r="N2" s="27" t="s">
        <v>1065</v>
      </c>
      <c r="O2" s="27" t="s">
        <v>1095</v>
      </c>
      <c r="R2" s="27" t="s">
        <v>1096</v>
      </c>
      <c r="S2" s="27" t="s">
        <v>1097</v>
      </c>
      <c r="T2" s="27" t="s">
        <v>1098</v>
      </c>
      <c r="W2" s="27" t="s">
        <v>1198</v>
      </c>
      <c r="AC2" s="27" t="s">
        <v>1103</v>
      </c>
      <c r="CC2" s="27" t="s">
        <v>1200</v>
      </c>
      <c r="CD2" s="27" t="s">
        <v>1201</v>
      </c>
      <c r="CE2" s="27" t="s">
        <v>1202</v>
      </c>
      <c r="CF2" s="27" t="s">
        <v>1203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RC_DATA_REGION">
    <tabColor indexed="47"/>
  </sheetPr>
  <dimension ref="A1:BD15"/>
  <sheetViews>
    <sheetView zoomScaleNormal="100" workbookViewId="0"/>
  </sheetViews>
  <sheetFormatPr defaultRowHeight="11.25"/>
  <cols>
    <col min="1" max="16384" width="9.140625" style="27"/>
  </cols>
  <sheetData>
    <row r="1" spans="1:56">
      <c r="A1" s="27" t="s">
        <v>0</v>
      </c>
      <c r="B1" s="27" t="s">
        <v>672</v>
      </c>
      <c r="C1" s="27" t="s">
        <v>673</v>
      </c>
      <c r="D1" s="27" t="s">
        <v>674</v>
      </c>
      <c r="E1" s="27" t="s">
        <v>675</v>
      </c>
      <c r="F1" s="27" t="s">
        <v>676</v>
      </c>
      <c r="G1" s="27" t="s">
        <v>369</v>
      </c>
      <c r="H1" s="27" t="s">
        <v>370</v>
      </c>
      <c r="I1" s="27" t="s">
        <v>371</v>
      </c>
      <c r="J1" s="27" t="s">
        <v>372</v>
      </c>
      <c r="K1" s="27" t="s">
        <v>373</v>
      </c>
      <c r="L1" s="27" t="s">
        <v>374</v>
      </c>
      <c r="M1" s="27" t="s">
        <v>375</v>
      </c>
      <c r="N1" s="27" t="s">
        <v>574</v>
      </c>
      <c r="O1" s="27" t="s">
        <v>575</v>
      </c>
      <c r="P1" s="27" t="s">
        <v>576</v>
      </c>
      <c r="Q1" s="27" t="s">
        <v>577</v>
      </c>
      <c r="R1" s="27" t="s">
        <v>578</v>
      </c>
      <c r="S1" s="27" t="s">
        <v>579</v>
      </c>
      <c r="T1" s="27" t="s">
        <v>677</v>
      </c>
      <c r="U1" s="27" t="s">
        <v>678</v>
      </c>
      <c r="V1" s="27" t="s">
        <v>679</v>
      </c>
      <c r="W1" s="27" t="s">
        <v>680</v>
      </c>
      <c r="X1" s="27" t="s">
        <v>681</v>
      </c>
      <c r="Y1" s="27" t="s">
        <v>581</v>
      </c>
      <c r="Z1" s="27" t="s">
        <v>582</v>
      </c>
      <c r="AA1" s="27" t="s">
        <v>583</v>
      </c>
      <c r="AB1" s="27" t="s">
        <v>584</v>
      </c>
      <c r="AC1" s="27" t="s">
        <v>585</v>
      </c>
      <c r="AD1" s="27" t="s">
        <v>586</v>
      </c>
      <c r="AE1" s="27" t="s">
        <v>587</v>
      </c>
      <c r="AF1" s="27" t="s">
        <v>588</v>
      </c>
      <c r="AG1" s="27" t="s">
        <v>398</v>
      </c>
      <c r="AH1" s="27" t="s">
        <v>399</v>
      </c>
      <c r="AI1" s="27" t="s">
        <v>400</v>
      </c>
      <c r="AJ1" s="27" t="s">
        <v>401</v>
      </c>
      <c r="AK1" s="27" t="s">
        <v>402</v>
      </c>
      <c r="AL1" s="27" t="s">
        <v>403</v>
      </c>
      <c r="AM1" s="27" t="s">
        <v>589</v>
      </c>
      <c r="AN1" s="27" t="s">
        <v>590</v>
      </c>
      <c r="AO1" s="27" t="s">
        <v>591</v>
      </c>
      <c r="AP1" s="27" t="s">
        <v>593</v>
      </c>
      <c r="AQ1" s="27" t="s">
        <v>594</v>
      </c>
      <c r="AR1" s="27" t="s">
        <v>595</v>
      </c>
      <c r="AS1" s="27" t="s">
        <v>596</v>
      </c>
      <c r="AT1" s="27" t="s">
        <v>597</v>
      </c>
      <c r="AU1" s="27" t="s">
        <v>598</v>
      </c>
      <c r="AV1" s="27" t="s">
        <v>599</v>
      </c>
      <c r="AW1" s="27" t="s">
        <v>600</v>
      </c>
      <c r="AX1" s="27" t="s">
        <v>601</v>
      </c>
      <c r="AY1" s="27" t="s">
        <v>602</v>
      </c>
      <c r="AZ1" s="27" t="s">
        <v>603</v>
      </c>
      <c r="BA1" s="27" t="s">
        <v>604</v>
      </c>
      <c r="BB1" s="27" t="s">
        <v>605</v>
      </c>
      <c r="BC1" s="27" t="s">
        <v>682</v>
      </c>
      <c r="BD1" s="27" t="s">
        <v>708</v>
      </c>
    </row>
    <row r="2" spans="1:56">
      <c r="A2" s="27" t="s">
        <v>1197</v>
      </c>
      <c r="B2" s="27" t="s">
        <v>1105</v>
      </c>
      <c r="C2" s="27" t="s">
        <v>1106</v>
      </c>
      <c r="D2" s="27" t="s">
        <v>97</v>
      </c>
      <c r="E2" s="27" t="s">
        <v>97</v>
      </c>
      <c r="F2" s="27" t="s">
        <v>97</v>
      </c>
      <c r="G2" s="27" t="s">
        <v>1096</v>
      </c>
      <c r="H2" s="27" t="s">
        <v>1097</v>
      </c>
      <c r="I2" s="27" t="s">
        <v>1098</v>
      </c>
      <c r="J2" s="27" t="s">
        <v>1107</v>
      </c>
      <c r="K2" s="27" t="s">
        <v>1108</v>
      </c>
      <c r="L2" s="27" t="s">
        <v>1109</v>
      </c>
      <c r="M2" s="27" t="s">
        <v>1110</v>
      </c>
      <c r="T2" s="27" t="s">
        <v>1096</v>
      </c>
      <c r="U2" s="27" t="s">
        <v>1097</v>
      </c>
      <c r="V2" s="27" t="s">
        <v>1098</v>
      </c>
      <c r="W2" s="27" t="s">
        <v>1107</v>
      </c>
      <c r="X2" s="27" t="s">
        <v>1108</v>
      </c>
      <c r="AG2" s="27" t="s">
        <v>1111</v>
      </c>
      <c r="AH2" s="27" t="s">
        <v>1112</v>
      </c>
      <c r="AI2" s="27" t="s">
        <v>1111</v>
      </c>
      <c r="AJ2" s="27" t="s">
        <v>1112</v>
      </c>
      <c r="AK2" s="27" t="s">
        <v>1111</v>
      </c>
      <c r="AL2" s="27" t="s">
        <v>1112</v>
      </c>
      <c r="BD2" s="27" t="s">
        <v>1198</v>
      </c>
    </row>
    <row r="3" spans="1:56">
      <c r="A3" s="27" t="s">
        <v>1197</v>
      </c>
      <c r="B3" s="27" t="s">
        <v>1113</v>
      </c>
      <c r="C3" s="27" t="s">
        <v>1106</v>
      </c>
      <c r="D3" s="27" t="s">
        <v>97</v>
      </c>
      <c r="E3" s="27" t="s">
        <v>97</v>
      </c>
      <c r="F3" s="27" t="s">
        <v>97</v>
      </c>
      <c r="G3" s="27" t="s">
        <v>1096</v>
      </c>
      <c r="H3" s="27" t="s">
        <v>1097</v>
      </c>
      <c r="I3" s="27" t="s">
        <v>1098</v>
      </c>
      <c r="J3" s="27" t="s">
        <v>1107</v>
      </c>
      <c r="K3" s="27" t="s">
        <v>1108</v>
      </c>
      <c r="L3" s="27" t="s">
        <v>1114</v>
      </c>
      <c r="M3" s="27" t="s">
        <v>1115</v>
      </c>
      <c r="T3" s="27" t="s">
        <v>1096</v>
      </c>
      <c r="U3" s="27" t="s">
        <v>1097</v>
      </c>
      <c r="V3" s="27" t="s">
        <v>1098</v>
      </c>
      <c r="W3" s="27" t="s">
        <v>1107</v>
      </c>
      <c r="X3" s="27" t="s">
        <v>1108</v>
      </c>
      <c r="AG3" s="27" t="s">
        <v>1116</v>
      </c>
      <c r="AH3" s="27" t="s">
        <v>1117</v>
      </c>
      <c r="AI3" s="27" t="s">
        <v>1116</v>
      </c>
      <c r="AJ3" s="27" t="s">
        <v>1117</v>
      </c>
      <c r="AK3" s="27" t="s">
        <v>1116</v>
      </c>
      <c r="AL3" s="27" t="s">
        <v>1117</v>
      </c>
      <c r="BD3" s="27" t="s">
        <v>1198</v>
      </c>
    </row>
    <row r="4" spans="1:56">
      <c r="A4" s="27" t="s">
        <v>1197</v>
      </c>
      <c r="B4" s="27" t="s">
        <v>1118</v>
      </c>
      <c r="C4" s="27" t="s">
        <v>1106</v>
      </c>
      <c r="D4" s="27" t="s">
        <v>97</v>
      </c>
      <c r="E4" s="27" t="s">
        <v>97</v>
      </c>
      <c r="F4" s="27" t="s">
        <v>97</v>
      </c>
      <c r="G4" s="27" t="s">
        <v>1096</v>
      </c>
      <c r="H4" s="27" t="s">
        <v>1097</v>
      </c>
      <c r="I4" s="27" t="s">
        <v>1098</v>
      </c>
      <c r="J4" s="27" t="s">
        <v>1107</v>
      </c>
      <c r="K4" s="27" t="s">
        <v>1108</v>
      </c>
      <c r="L4" s="27" t="s">
        <v>1119</v>
      </c>
      <c r="M4" s="27" t="s">
        <v>1120</v>
      </c>
      <c r="T4" s="27" t="s">
        <v>1096</v>
      </c>
      <c r="U4" s="27" t="s">
        <v>1097</v>
      </c>
      <c r="V4" s="27" t="s">
        <v>1098</v>
      </c>
      <c r="W4" s="27" t="s">
        <v>1107</v>
      </c>
      <c r="X4" s="27" t="s">
        <v>1108</v>
      </c>
      <c r="AG4" s="27" t="s">
        <v>1121</v>
      </c>
      <c r="AH4" s="27" t="s">
        <v>1122</v>
      </c>
      <c r="AI4" s="27" t="s">
        <v>1121</v>
      </c>
      <c r="AJ4" s="27" t="s">
        <v>1122</v>
      </c>
      <c r="AK4" s="27" t="s">
        <v>1121</v>
      </c>
      <c r="AL4" s="27" t="s">
        <v>1122</v>
      </c>
      <c r="BD4" s="27" t="s">
        <v>1198</v>
      </c>
    </row>
    <row r="5" spans="1:56">
      <c r="A5" s="27" t="s">
        <v>1197</v>
      </c>
      <c r="B5" s="27" t="s">
        <v>1123</v>
      </c>
      <c r="C5" s="27" t="s">
        <v>1106</v>
      </c>
      <c r="D5" s="27" t="s">
        <v>97</v>
      </c>
      <c r="E5" s="27" t="s">
        <v>97</v>
      </c>
      <c r="F5" s="27" t="s">
        <v>97</v>
      </c>
      <c r="G5" s="27" t="s">
        <v>1096</v>
      </c>
      <c r="H5" s="27" t="s">
        <v>1097</v>
      </c>
      <c r="I5" s="27" t="s">
        <v>1098</v>
      </c>
      <c r="J5" s="27" t="s">
        <v>1107</v>
      </c>
      <c r="K5" s="27" t="s">
        <v>1108</v>
      </c>
      <c r="L5" s="27" t="s">
        <v>1124</v>
      </c>
      <c r="M5" s="27" t="s">
        <v>1125</v>
      </c>
      <c r="T5" s="27" t="s">
        <v>1096</v>
      </c>
      <c r="U5" s="27" t="s">
        <v>1097</v>
      </c>
      <c r="V5" s="27" t="s">
        <v>1098</v>
      </c>
      <c r="W5" s="27" t="s">
        <v>1107</v>
      </c>
      <c r="X5" s="27" t="s">
        <v>1108</v>
      </c>
      <c r="AG5" s="27" t="s">
        <v>1116</v>
      </c>
      <c r="AH5" s="27" t="s">
        <v>1126</v>
      </c>
      <c r="AI5" s="27" t="s">
        <v>1116</v>
      </c>
      <c r="AJ5" s="27" t="s">
        <v>1126</v>
      </c>
      <c r="AK5" s="27" t="s">
        <v>1116</v>
      </c>
      <c r="AL5" s="27" t="s">
        <v>1126</v>
      </c>
      <c r="BD5" s="27" t="s">
        <v>1198</v>
      </c>
    </row>
    <row r="6" spans="1:56">
      <c r="A6" s="27" t="s">
        <v>1197</v>
      </c>
      <c r="B6" s="27" t="s">
        <v>1127</v>
      </c>
      <c r="C6" s="27" t="s">
        <v>1106</v>
      </c>
      <c r="D6" s="27" t="s">
        <v>97</v>
      </c>
      <c r="E6" s="27" t="s">
        <v>97</v>
      </c>
      <c r="F6" s="27" t="s">
        <v>97</v>
      </c>
      <c r="G6" s="27" t="s">
        <v>1096</v>
      </c>
      <c r="H6" s="27" t="s">
        <v>1097</v>
      </c>
      <c r="I6" s="27" t="s">
        <v>1098</v>
      </c>
      <c r="J6" s="27" t="s">
        <v>1107</v>
      </c>
      <c r="K6" s="27" t="s">
        <v>1108</v>
      </c>
      <c r="L6" s="27" t="s">
        <v>1124</v>
      </c>
      <c r="M6" s="27" t="s">
        <v>1128</v>
      </c>
      <c r="T6" s="27" t="s">
        <v>1096</v>
      </c>
      <c r="U6" s="27" t="s">
        <v>1097</v>
      </c>
      <c r="V6" s="27" t="s">
        <v>1098</v>
      </c>
      <c r="W6" s="27" t="s">
        <v>1107</v>
      </c>
      <c r="X6" s="27" t="s">
        <v>1108</v>
      </c>
      <c r="AG6" s="27" t="s">
        <v>1129</v>
      </c>
      <c r="AH6" s="27" t="s">
        <v>1130</v>
      </c>
      <c r="AI6" s="27" t="s">
        <v>1129</v>
      </c>
      <c r="AJ6" s="27" t="s">
        <v>1130</v>
      </c>
      <c r="AK6" s="27" t="s">
        <v>1129</v>
      </c>
      <c r="AL6" s="27" t="s">
        <v>1130</v>
      </c>
      <c r="BD6" s="27" t="s">
        <v>1198</v>
      </c>
    </row>
    <row r="7" spans="1:56">
      <c r="A7" s="27" t="s">
        <v>1197</v>
      </c>
      <c r="B7" s="27" t="s">
        <v>1131</v>
      </c>
      <c r="C7" s="27" t="s">
        <v>1106</v>
      </c>
      <c r="D7" s="27" t="s">
        <v>97</v>
      </c>
      <c r="E7" s="27" t="s">
        <v>97</v>
      </c>
      <c r="F7" s="27" t="s">
        <v>97</v>
      </c>
      <c r="G7" s="27" t="s">
        <v>1096</v>
      </c>
      <c r="H7" s="27" t="s">
        <v>1097</v>
      </c>
      <c r="I7" s="27" t="s">
        <v>1098</v>
      </c>
      <c r="J7" s="27" t="s">
        <v>1107</v>
      </c>
      <c r="K7" s="27" t="s">
        <v>1108</v>
      </c>
      <c r="L7" s="27" t="s">
        <v>1132</v>
      </c>
      <c r="M7" s="27" t="s">
        <v>1133</v>
      </c>
      <c r="T7" s="27" t="s">
        <v>1096</v>
      </c>
      <c r="U7" s="27" t="s">
        <v>1097</v>
      </c>
      <c r="V7" s="27" t="s">
        <v>1098</v>
      </c>
      <c r="W7" s="27" t="s">
        <v>1107</v>
      </c>
      <c r="X7" s="27" t="s">
        <v>1108</v>
      </c>
      <c r="AG7" s="27" t="s">
        <v>1134</v>
      </c>
      <c r="AH7" s="27" t="s">
        <v>1135</v>
      </c>
      <c r="AI7" s="27" t="s">
        <v>1134</v>
      </c>
      <c r="AJ7" s="27" t="s">
        <v>1135</v>
      </c>
      <c r="AK7" s="27" t="s">
        <v>1134</v>
      </c>
      <c r="AL7" s="27" t="s">
        <v>1135</v>
      </c>
      <c r="BD7" s="27" t="s">
        <v>1198</v>
      </c>
    </row>
    <row r="8" spans="1:56">
      <c r="A8" s="27" t="s">
        <v>1197</v>
      </c>
      <c r="B8" s="27" t="s">
        <v>1136</v>
      </c>
      <c r="C8" s="27" t="s">
        <v>1106</v>
      </c>
      <c r="D8" s="27" t="s">
        <v>97</v>
      </c>
      <c r="E8" s="27" t="s">
        <v>97</v>
      </c>
      <c r="F8" s="27" t="s">
        <v>97</v>
      </c>
      <c r="G8" s="27" t="s">
        <v>1096</v>
      </c>
      <c r="H8" s="27" t="s">
        <v>1097</v>
      </c>
      <c r="I8" s="27" t="s">
        <v>1098</v>
      </c>
      <c r="J8" s="27" t="s">
        <v>1107</v>
      </c>
      <c r="K8" s="27" t="s">
        <v>1108</v>
      </c>
      <c r="L8" s="27" t="s">
        <v>1137</v>
      </c>
      <c r="M8" s="27" t="s">
        <v>1138</v>
      </c>
      <c r="T8" s="27" t="s">
        <v>1096</v>
      </c>
      <c r="U8" s="27" t="s">
        <v>1097</v>
      </c>
      <c r="V8" s="27" t="s">
        <v>1098</v>
      </c>
      <c r="W8" s="27" t="s">
        <v>1107</v>
      </c>
      <c r="X8" s="27" t="s">
        <v>1108</v>
      </c>
      <c r="AG8" s="27" t="s">
        <v>1139</v>
      </c>
      <c r="AH8" s="27" t="s">
        <v>1140</v>
      </c>
      <c r="AI8" s="27" t="s">
        <v>1139</v>
      </c>
      <c r="AJ8" s="27" t="s">
        <v>1140</v>
      </c>
      <c r="AK8" s="27" t="s">
        <v>1139</v>
      </c>
      <c r="AL8" s="27" t="s">
        <v>1140</v>
      </c>
      <c r="BD8" s="27" t="s">
        <v>1198</v>
      </c>
    </row>
    <row r="9" spans="1:56">
      <c r="A9" s="27" t="s">
        <v>1197</v>
      </c>
      <c r="B9" s="27" t="s">
        <v>1141</v>
      </c>
      <c r="C9" s="27" t="s">
        <v>1106</v>
      </c>
      <c r="D9" s="27" t="s">
        <v>97</v>
      </c>
      <c r="E9" s="27" t="s">
        <v>97</v>
      </c>
      <c r="F9" s="27" t="s">
        <v>97</v>
      </c>
      <c r="G9" s="27" t="s">
        <v>1096</v>
      </c>
      <c r="H9" s="27" t="s">
        <v>1097</v>
      </c>
      <c r="I9" s="27" t="s">
        <v>1098</v>
      </c>
      <c r="J9" s="27" t="s">
        <v>1107</v>
      </c>
      <c r="K9" s="27" t="s">
        <v>1108</v>
      </c>
      <c r="L9" s="27" t="s">
        <v>1142</v>
      </c>
      <c r="M9" s="27" t="s">
        <v>1138</v>
      </c>
      <c r="T9" s="27" t="s">
        <v>1096</v>
      </c>
      <c r="U9" s="27" t="s">
        <v>1097</v>
      </c>
      <c r="V9" s="27" t="s">
        <v>1098</v>
      </c>
      <c r="W9" s="27" t="s">
        <v>1107</v>
      </c>
      <c r="X9" s="27" t="s">
        <v>1108</v>
      </c>
      <c r="AG9" s="27" t="s">
        <v>1143</v>
      </c>
      <c r="AH9" s="27" t="s">
        <v>1144</v>
      </c>
      <c r="AI9" s="27" t="s">
        <v>1143</v>
      </c>
      <c r="AJ9" s="27" t="s">
        <v>1144</v>
      </c>
      <c r="AK9" s="27" t="s">
        <v>1143</v>
      </c>
      <c r="AL9" s="27" t="s">
        <v>1144</v>
      </c>
      <c r="BD9" s="27" t="s">
        <v>1198</v>
      </c>
    </row>
    <row r="10" spans="1:56">
      <c r="A10" s="27" t="s">
        <v>1197</v>
      </c>
      <c r="B10" s="27" t="s">
        <v>1145</v>
      </c>
      <c r="C10" s="27" t="s">
        <v>1106</v>
      </c>
      <c r="D10" s="27" t="s">
        <v>97</v>
      </c>
      <c r="E10" s="27" t="s">
        <v>97</v>
      </c>
      <c r="F10" s="27" t="s">
        <v>97</v>
      </c>
      <c r="G10" s="27" t="s">
        <v>1096</v>
      </c>
      <c r="H10" s="27" t="s">
        <v>1097</v>
      </c>
      <c r="I10" s="27" t="s">
        <v>1098</v>
      </c>
      <c r="J10" s="27" t="s">
        <v>1107</v>
      </c>
      <c r="K10" s="27" t="s">
        <v>1108</v>
      </c>
      <c r="L10" s="27" t="s">
        <v>1142</v>
      </c>
      <c r="M10" s="27" t="s">
        <v>1133</v>
      </c>
      <c r="T10" s="27" t="s">
        <v>1096</v>
      </c>
      <c r="U10" s="27" t="s">
        <v>1097</v>
      </c>
      <c r="V10" s="27" t="s">
        <v>1098</v>
      </c>
      <c r="W10" s="27" t="s">
        <v>1107</v>
      </c>
      <c r="X10" s="27" t="s">
        <v>1108</v>
      </c>
      <c r="AG10" s="27" t="s">
        <v>1146</v>
      </c>
      <c r="AH10" s="27" t="s">
        <v>1147</v>
      </c>
      <c r="AI10" s="27" t="s">
        <v>1146</v>
      </c>
      <c r="AJ10" s="27" t="s">
        <v>1147</v>
      </c>
      <c r="AK10" s="27" t="s">
        <v>1146</v>
      </c>
      <c r="AL10" s="27" t="s">
        <v>1147</v>
      </c>
      <c r="BD10" s="27" t="s">
        <v>1198</v>
      </c>
    </row>
    <row r="11" spans="1:56">
      <c r="A11" s="27" t="s">
        <v>1197</v>
      </c>
      <c r="B11" s="27" t="s">
        <v>1148</v>
      </c>
      <c r="C11" s="27" t="s">
        <v>1106</v>
      </c>
      <c r="D11" s="27" t="s">
        <v>97</v>
      </c>
      <c r="E11" s="27" t="s">
        <v>97</v>
      </c>
      <c r="F11" s="27" t="s">
        <v>97</v>
      </c>
      <c r="G11" s="27" t="s">
        <v>1096</v>
      </c>
      <c r="H11" s="27" t="s">
        <v>1097</v>
      </c>
      <c r="I11" s="27" t="s">
        <v>1098</v>
      </c>
      <c r="J11" s="27" t="s">
        <v>1107</v>
      </c>
      <c r="K11" s="27" t="s">
        <v>1108</v>
      </c>
      <c r="L11" s="27" t="s">
        <v>1149</v>
      </c>
      <c r="M11" s="27" t="s">
        <v>1115</v>
      </c>
      <c r="T11" s="27" t="s">
        <v>1096</v>
      </c>
      <c r="U11" s="27" t="s">
        <v>1097</v>
      </c>
      <c r="V11" s="27" t="s">
        <v>1098</v>
      </c>
      <c r="W11" s="27" t="s">
        <v>1107</v>
      </c>
      <c r="X11" s="27" t="s">
        <v>1108</v>
      </c>
      <c r="AG11" s="27" t="s">
        <v>1116</v>
      </c>
      <c r="AH11" s="27" t="s">
        <v>1150</v>
      </c>
      <c r="AI11" s="27" t="s">
        <v>1116</v>
      </c>
      <c r="AJ11" s="27" t="s">
        <v>1150</v>
      </c>
      <c r="AK11" s="27" t="s">
        <v>1116</v>
      </c>
      <c r="AL11" s="27" t="s">
        <v>1150</v>
      </c>
      <c r="BD11" s="27" t="s">
        <v>1198</v>
      </c>
    </row>
    <row r="12" spans="1:56">
      <c r="A12" s="27" t="s">
        <v>1197</v>
      </c>
      <c r="B12" s="27" t="s">
        <v>1151</v>
      </c>
      <c r="C12" s="27" t="s">
        <v>1106</v>
      </c>
      <c r="D12" s="27" t="s">
        <v>97</v>
      </c>
      <c r="E12" s="27" t="s">
        <v>97</v>
      </c>
      <c r="F12" s="27" t="s">
        <v>97</v>
      </c>
      <c r="G12" s="27" t="s">
        <v>1096</v>
      </c>
      <c r="H12" s="27" t="s">
        <v>1097</v>
      </c>
      <c r="I12" s="27" t="s">
        <v>1098</v>
      </c>
      <c r="J12" s="27" t="s">
        <v>1107</v>
      </c>
      <c r="K12" s="27" t="s">
        <v>1108</v>
      </c>
      <c r="L12" s="27" t="s">
        <v>1152</v>
      </c>
      <c r="M12" s="27" t="s">
        <v>1115</v>
      </c>
      <c r="T12" s="27" t="s">
        <v>1096</v>
      </c>
      <c r="U12" s="27" t="s">
        <v>1097</v>
      </c>
      <c r="V12" s="27" t="s">
        <v>1098</v>
      </c>
      <c r="W12" s="27" t="s">
        <v>1107</v>
      </c>
      <c r="X12" s="27" t="s">
        <v>1108</v>
      </c>
      <c r="AG12" s="27" t="s">
        <v>1153</v>
      </c>
      <c r="AH12" s="27" t="s">
        <v>1154</v>
      </c>
      <c r="AI12" s="27" t="s">
        <v>1153</v>
      </c>
      <c r="AJ12" s="27" t="s">
        <v>1154</v>
      </c>
      <c r="AK12" s="27" t="s">
        <v>1153</v>
      </c>
      <c r="AL12" s="27" t="s">
        <v>1154</v>
      </c>
      <c r="BD12" s="27" t="s">
        <v>1198</v>
      </c>
    </row>
    <row r="13" spans="1:56">
      <c r="A13" s="27" t="s">
        <v>1197</v>
      </c>
      <c r="B13" s="27" t="s">
        <v>1155</v>
      </c>
      <c r="C13" s="27" t="s">
        <v>1106</v>
      </c>
      <c r="D13" s="27" t="s">
        <v>97</v>
      </c>
      <c r="E13" s="27" t="s">
        <v>97</v>
      </c>
      <c r="F13" s="27" t="s">
        <v>97</v>
      </c>
      <c r="G13" s="27" t="s">
        <v>1096</v>
      </c>
      <c r="H13" s="27" t="s">
        <v>1097</v>
      </c>
      <c r="I13" s="27" t="s">
        <v>1098</v>
      </c>
      <c r="J13" s="27" t="s">
        <v>1107</v>
      </c>
      <c r="K13" s="27" t="s">
        <v>1108</v>
      </c>
      <c r="L13" s="27" t="s">
        <v>1156</v>
      </c>
      <c r="M13" s="27" t="s">
        <v>1157</v>
      </c>
      <c r="T13" s="27" t="s">
        <v>1096</v>
      </c>
      <c r="U13" s="27" t="s">
        <v>1097</v>
      </c>
      <c r="V13" s="27" t="s">
        <v>1098</v>
      </c>
      <c r="W13" s="27" t="s">
        <v>1107</v>
      </c>
      <c r="X13" s="27" t="s">
        <v>1108</v>
      </c>
      <c r="AG13" s="27" t="s">
        <v>1158</v>
      </c>
      <c r="AH13" s="27" t="s">
        <v>1159</v>
      </c>
      <c r="AI13" s="27" t="s">
        <v>1158</v>
      </c>
      <c r="AJ13" s="27" t="s">
        <v>1159</v>
      </c>
      <c r="AK13" s="27" t="s">
        <v>1158</v>
      </c>
      <c r="AL13" s="27" t="s">
        <v>1159</v>
      </c>
      <c r="BD13" s="27" t="s">
        <v>1198</v>
      </c>
    </row>
    <row r="14" spans="1:56">
      <c r="A14" s="27" t="s">
        <v>1197</v>
      </c>
      <c r="B14" s="27" t="s">
        <v>1160</v>
      </c>
      <c r="C14" s="27" t="s">
        <v>1106</v>
      </c>
      <c r="D14" s="27" t="s">
        <v>97</v>
      </c>
      <c r="E14" s="27" t="s">
        <v>97</v>
      </c>
      <c r="F14" s="27" t="s">
        <v>97</v>
      </c>
      <c r="G14" s="27" t="s">
        <v>1096</v>
      </c>
      <c r="H14" s="27" t="s">
        <v>1097</v>
      </c>
      <c r="I14" s="27" t="s">
        <v>1098</v>
      </c>
      <c r="J14" s="27" t="s">
        <v>1107</v>
      </c>
      <c r="K14" s="27" t="s">
        <v>1108</v>
      </c>
      <c r="L14" s="27" t="s">
        <v>1161</v>
      </c>
      <c r="M14" s="27" t="s">
        <v>1162</v>
      </c>
      <c r="T14" s="27" t="s">
        <v>1096</v>
      </c>
      <c r="U14" s="27" t="s">
        <v>1097</v>
      </c>
      <c r="V14" s="27" t="s">
        <v>1098</v>
      </c>
      <c r="W14" s="27" t="s">
        <v>1107</v>
      </c>
      <c r="X14" s="27" t="s">
        <v>1108</v>
      </c>
      <c r="AG14" s="27" t="s">
        <v>1163</v>
      </c>
      <c r="AH14" s="27" t="s">
        <v>1164</v>
      </c>
      <c r="AI14" s="27" t="s">
        <v>1163</v>
      </c>
      <c r="AJ14" s="27" t="s">
        <v>1164</v>
      </c>
      <c r="AK14" s="27" t="s">
        <v>1163</v>
      </c>
      <c r="AL14" s="27" t="s">
        <v>1164</v>
      </c>
      <c r="BD14" s="27" t="s">
        <v>1198</v>
      </c>
    </row>
    <row r="15" spans="1:56">
      <c r="A15" s="27" t="s">
        <v>1197</v>
      </c>
      <c r="B15" s="27" t="s">
        <v>1165</v>
      </c>
      <c r="C15" s="27" t="s">
        <v>1106</v>
      </c>
      <c r="D15" s="27" t="s">
        <v>97</v>
      </c>
      <c r="E15" s="27" t="s">
        <v>97</v>
      </c>
      <c r="F15" s="27" t="s">
        <v>97</v>
      </c>
      <c r="G15" s="27" t="s">
        <v>1096</v>
      </c>
      <c r="H15" s="27" t="s">
        <v>1097</v>
      </c>
      <c r="I15" s="27" t="s">
        <v>1098</v>
      </c>
      <c r="J15" s="27" t="s">
        <v>1107</v>
      </c>
      <c r="K15" s="27" t="s">
        <v>1108</v>
      </c>
      <c r="L15" s="27" t="s">
        <v>1166</v>
      </c>
      <c r="M15" s="27" t="s">
        <v>1167</v>
      </c>
      <c r="T15" s="27" t="s">
        <v>1096</v>
      </c>
      <c r="U15" s="27" t="s">
        <v>1097</v>
      </c>
      <c r="V15" s="27" t="s">
        <v>1098</v>
      </c>
      <c r="W15" s="27" t="s">
        <v>1107</v>
      </c>
      <c r="X15" s="27" t="s">
        <v>1108</v>
      </c>
      <c r="AG15" s="27" t="s">
        <v>1168</v>
      </c>
      <c r="AH15" s="27" t="s">
        <v>1169</v>
      </c>
      <c r="AI15" s="27" t="s">
        <v>1168</v>
      </c>
      <c r="AJ15" s="27" t="s">
        <v>1169</v>
      </c>
      <c r="AK15" s="27" t="s">
        <v>1168</v>
      </c>
      <c r="AL15" s="27" t="s">
        <v>1169</v>
      </c>
      <c r="BD15" s="27" t="s">
        <v>1198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FUEL_DATA_REGION">
    <tabColor indexed="47"/>
  </sheetPr>
  <dimension ref="A1:AM2"/>
  <sheetViews>
    <sheetView zoomScaleNormal="100" workbookViewId="0"/>
  </sheetViews>
  <sheetFormatPr defaultRowHeight="11.25"/>
  <cols>
    <col min="1" max="16384" width="9.140625" style="27"/>
  </cols>
  <sheetData>
    <row r="1" spans="1:39">
      <c r="A1" s="27" t="s">
        <v>0</v>
      </c>
      <c r="B1" s="27" t="s">
        <v>364</v>
      </c>
      <c r="C1" s="27" t="s">
        <v>671</v>
      </c>
      <c r="D1" s="27" t="s">
        <v>670</v>
      </c>
      <c r="E1" s="27" t="s">
        <v>669</v>
      </c>
      <c r="F1" s="27" t="s">
        <v>640</v>
      </c>
      <c r="G1" s="27" t="s">
        <v>641</v>
      </c>
      <c r="H1" s="27" t="s">
        <v>509</v>
      </c>
      <c r="I1" s="27" t="s">
        <v>510</v>
      </c>
      <c r="J1" s="27" t="s">
        <v>511</v>
      </c>
      <c r="K1" s="27" t="s">
        <v>512</v>
      </c>
      <c r="L1" s="27" t="s">
        <v>642</v>
      </c>
      <c r="M1" s="27" t="s">
        <v>643</v>
      </c>
      <c r="N1" s="27" t="s">
        <v>644</v>
      </c>
      <c r="O1" s="27" t="s">
        <v>645</v>
      </c>
      <c r="P1" s="27" t="s">
        <v>646</v>
      </c>
      <c r="Q1" s="27" t="s">
        <v>647</v>
      </c>
      <c r="R1" s="27" t="s">
        <v>648</v>
      </c>
      <c r="S1" s="27" t="s">
        <v>649</v>
      </c>
      <c r="T1" s="27" t="s">
        <v>650</v>
      </c>
      <c r="U1" s="27" t="s">
        <v>651</v>
      </c>
      <c r="V1" s="27" t="s">
        <v>652</v>
      </c>
      <c r="W1" s="27" t="s">
        <v>653</v>
      </c>
      <c r="X1" s="27" t="s">
        <v>654</v>
      </c>
      <c r="Y1" s="27" t="s">
        <v>655</v>
      </c>
      <c r="Z1" s="27" t="s">
        <v>656</v>
      </c>
      <c r="AA1" s="27" t="s">
        <v>657</v>
      </c>
      <c r="AB1" s="27" t="s">
        <v>658</v>
      </c>
      <c r="AC1" s="27" t="s">
        <v>659</v>
      </c>
      <c r="AD1" s="27" t="s">
        <v>660</v>
      </c>
      <c r="AE1" s="27" t="s">
        <v>661</v>
      </c>
      <c r="AF1" s="27" t="s">
        <v>662</v>
      </c>
      <c r="AG1" s="27" t="s">
        <v>663</v>
      </c>
      <c r="AH1" s="27" t="s">
        <v>664</v>
      </c>
      <c r="AI1" s="27" t="s">
        <v>665</v>
      </c>
      <c r="AJ1" s="27" t="s">
        <v>592</v>
      </c>
      <c r="AK1" s="27" t="s">
        <v>666</v>
      </c>
      <c r="AL1" s="27" t="s">
        <v>667</v>
      </c>
      <c r="AM1" s="27" t="s">
        <v>668</v>
      </c>
    </row>
    <row r="2" spans="1:39">
      <c r="A2" s="27" t="s">
        <v>1197</v>
      </c>
      <c r="B2" s="27" t="s">
        <v>1198</v>
      </c>
      <c r="C2" s="27" t="s">
        <v>1199</v>
      </c>
      <c r="D2" s="27" t="s">
        <v>337</v>
      </c>
      <c r="E2" s="27" t="s">
        <v>446</v>
      </c>
      <c r="F2" s="27">
        <v>4586.4133069999998</v>
      </c>
      <c r="G2" s="27">
        <v>5503.6959684000003</v>
      </c>
      <c r="H2" s="27">
        <v>5174.8481791699996</v>
      </c>
      <c r="I2" s="27">
        <v>6209.8178150040003</v>
      </c>
      <c r="J2" s="27">
        <v>4484.2705192113999</v>
      </c>
      <c r="K2" s="27">
        <v>5381.1246230536999</v>
      </c>
      <c r="L2" s="27">
        <v>1405.7360000000001</v>
      </c>
      <c r="M2" s="27">
        <v>1.1539999999999999</v>
      </c>
      <c r="N2" s="27">
        <v>1622.2193440000001</v>
      </c>
      <c r="O2" s="27">
        <v>7274.4703799936997</v>
      </c>
      <c r="P2" s="27">
        <v>8729.3644559924996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UPPLY_DATA_REGION">
    <tabColor indexed="47"/>
  </sheetPr>
  <dimension ref="A1:CT1"/>
  <sheetViews>
    <sheetView zoomScaleNormal="100" workbookViewId="0"/>
  </sheetViews>
  <sheetFormatPr defaultRowHeight="11.25"/>
  <cols>
    <col min="1" max="16384" width="9.140625" style="27"/>
  </cols>
  <sheetData>
    <row r="1" spans="1:98">
      <c r="A1" s="27" t="s">
        <v>0</v>
      </c>
      <c r="B1" s="27" t="s">
        <v>574</v>
      </c>
      <c r="C1" s="27" t="s">
        <v>575</v>
      </c>
      <c r="D1" s="27" t="s">
        <v>576</v>
      </c>
      <c r="E1" s="27" t="s">
        <v>577</v>
      </c>
      <c r="F1" s="27" t="s">
        <v>364</v>
      </c>
      <c r="G1" s="27" t="s">
        <v>62</v>
      </c>
      <c r="H1" s="27" t="s">
        <v>63</v>
      </c>
      <c r="I1" s="27" t="s">
        <v>61</v>
      </c>
      <c r="J1" s="27" t="s">
        <v>578</v>
      </c>
      <c r="K1" s="27" t="s">
        <v>365</v>
      </c>
      <c r="L1" s="27" t="s">
        <v>64</v>
      </c>
      <c r="M1" s="27" t="s">
        <v>683</v>
      </c>
      <c r="N1" s="27" t="s">
        <v>579</v>
      </c>
      <c r="O1" s="27" t="s">
        <v>581</v>
      </c>
      <c r="P1" s="27" t="s">
        <v>582</v>
      </c>
      <c r="Q1" s="27" t="s">
        <v>583</v>
      </c>
      <c r="R1" s="27" t="s">
        <v>584</v>
      </c>
      <c r="S1" s="27" t="s">
        <v>585</v>
      </c>
      <c r="T1" s="27" t="s">
        <v>586</v>
      </c>
      <c r="U1" s="27" t="s">
        <v>587</v>
      </c>
      <c r="V1" s="27" t="s">
        <v>588</v>
      </c>
      <c r="W1" s="27" t="s">
        <v>589</v>
      </c>
      <c r="X1" s="27" t="s">
        <v>590</v>
      </c>
      <c r="Y1" s="27" t="s">
        <v>368</v>
      </c>
      <c r="Z1" s="27" t="s">
        <v>684</v>
      </c>
      <c r="AA1" s="27" t="s">
        <v>685</v>
      </c>
      <c r="AB1" s="27" t="s">
        <v>744</v>
      </c>
      <c r="AC1" s="27" t="s">
        <v>686</v>
      </c>
      <c r="AD1" s="27" t="s">
        <v>687</v>
      </c>
      <c r="AE1" s="27" t="s">
        <v>688</v>
      </c>
      <c r="AF1" s="27" t="s">
        <v>689</v>
      </c>
      <c r="AG1" s="27" t="s">
        <v>1029</v>
      </c>
      <c r="AH1" s="27" t="s">
        <v>690</v>
      </c>
      <c r="AI1" s="27" t="s">
        <v>591</v>
      </c>
      <c r="AJ1" s="27" t="s">
        <v>691</v>
      </c>
      <c r="AK1" s="27" t="s">
        <v>692</v>
      </c>
      <c r="AL1" s="27" t="s">
        <v>693</v>
      </c>
      <c r="AM1" s="27" t="s">
        <v>1030</v>
      </c>
      <c r="AN1" s="27" t="s">
        <v>694</v>
      </c>
      <c r="AO1" s="27" t="s">
        <v>593</v>
      </c>
      <c r="AP1" s="27" t="s">
        <v>594</v>
      </c>
      <c r="AQ1" s="27" t="s">
        <v>695</v>
      </c>
      <c r="AR1" s="27" t="s">
        <v>696</v>
      </c>
      <c r="AS1" s="27" t="s">
        <v>753</v>
      </c>
      <c r="AT1" s="27" t="s">
        <v>697</v>
      </c>
      <c r="AU1" s="27" t="s">
        <v>698</v>
      </c>
      <c r="AV1" s="27" t="s">
        <v>754</v>
      </c>
      <c r="AW1" s="27" t="s">
        <v>699</v>
      </c>
      <c r="AX1" s="27" t="s">
        <v>755</v>
      </c>
      <c r="AY1" s="27" t="s">
        <v>958</v>
      </c>
      <c r="AZ1" s="27" t="s">
        <v>700</v>
      </c>
      <c r="BA1" s="27" t="s">
        <v>596</v>
      </c>
      <c r="BB1" s="27" t="s">
        <v>733</v>
      </c>
      <c r="BC1" s="27" t="s">
        <v>597</v>
      </c>
      <c r="BD1" s="27" t="s">
        <v>701</v>
      </c>
      <c r="BE1" s="27" t="s">
        <v>598</v>
      </c>
      <c r="BF1" s="27" t="s">
        <v>959</v>
      </c>
      <c r="BG1" s="27" t="s">
        <v>599</v>
      </c>
      <c r="BH1" s="27" t="s">
        <v>960</v>
      </c>
      <c r="BI1" s="27" t="s">
        <v>601</v>
      </c>
      <c r="BJ1" s="27" t="s">
        <v>602</v>
      </c>
      <c r="BK1" s="27" t="s">
        <v>603</v>
      </c>
      <c r="BL1" s="27" t="s">
        <v>702</v>
      </c>
      <c r="BM1" s="27" t="s">
        <v>605</v>
      </c>
      <c r="BN1" s="27" t="s">
        <v>709</v>
      </c>
      <c r="BO1" s="27" t="s">
        <v>606</v>
      </c>
      <c r="BP1" s="27" t="s">
        <v>607</v>
      </c>
      <c r="BQ1" s="27" t="s">
        <v>608</v>
      </c>
      <c r="BR1" s="27" t="s">
        <v>609</v>
      </c>
      <c r="BS1" s="27" t="s">
        <v>610</v>
      </c>
      <c r="BT1" s="27" t="s">
        <v>611</v>
      </c>
      <c r="BU1" s="27" t="s">
        <v>612</v>
      </c>
      <c r="BV1" s="27" t="s">
        <v>710</v>
      </c>
      <c r="BW1" s="27" t="s">
        <v>613</v>
      </c>
      <c r="BX1" s="27" t="s">
        <v>614</v>
      </c>
      <c r="BY1" s="27" t="s">
        <v>615</v>
      </c>
      <c r="BZ1" s="27" t="s">
        <v>616</v>
      </c>
      <c r="CA1" s="27" t="s">
        <v>711</v>
      </c>
      <c r="CB1" s="27" t="s">
        <v>617</v>
      </c>
      <c r="CC1" s="27" t="s">
        <v>712</v>
      </c>
      <c r="CD1" s="27" t="s">
        <v>618</v>
      </c>
      <c r="CE1" s="27" t="s">
        <v>713</v>
      </c>
      <c r="CF1" s="27" t="s">
        <v>619</v>
      </c>
      <c r="CG1" s="27" t="s">
        <v>714</v>
      </c>
      <c r="CH1" s="27" t="s">
        <v>620</v>
      </c>
      <c r="CI1" s="27" t="s">
        <v>715</v>
      </c>
      <c r="CJ1" s="27" t="s">
        <v>621</v>
      </c>
      <c r="CK1" s="27" t="s">
        <v>622</v>
      </c>
      <c r="CL1" s="27" t="s">
        <v>1026</v>
      </c>
      <c r="CM1" s="27" t="s">
        <v>1027</v>
      </c>
      <c r="CN1" s="27" t="s">
        <v>1028</v>
      </c>
      <c r="CO1" s="27" t="s">
        <v>943</v>
      </c>
      <c r="CP1" s="27" t="s">
        <v>944</v>
      </c>
      <c r="CQ1" s="27" t="s">
        <v>745</v>
      </c>
      <c r="CR1" s="27" t="s">
        <v>746</v>
      </c>
      <c r="CS1" s="27" t="s">
        <v>747</v>
      </c>
      <c r="CT1" s="27" t="s">
        <v>869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UPPLY_PREV_DATA_REGION">
    <tabColor indexed="47"/>
  </sheetPr>
  <dimension ref="A1:M1"/>
  <sheetViews>
    <sheetView zoomScaleNormal="100" workbookViewId="0"/>
  </sheetViews>
  <sheetFormatPr defaultRowHeight="11.25"/>
  <cols>
    <col min="1" max="16384" width="9.140625" style="27"/>
  </cols>
  <sheetData>
    <row r="1" spans="1:13">
      <c r="A1" s="27" t="s">
        <v>0</v>
      </c>
      <c r="B1" s="27" t="s">
        <v>364</v>
      </c>
      <c r="C1" s="27" t="s">
        <v>368</v>
      </c>
      <c r="D1" s="27" t="s">
        <v>62</v>
      </c>
      <c r="E1" s="27" t="s">
        <v>63</v>
      </c>
      <c r="F1" s="27" t="s">
        <v>61</v>
      </c>
      <c r="G1" s="27" t="s">
        <v>365</v>
      </c>
      <c r="H1" s="27" t="s">
        <v>64</v>
      </c>
      <c r="I1" s="27" t="s">
        <v>683</v>
      </c>
      <c r="J1" s="27" t="s">
        <v>684</v>
      </c>
      <c r="K1" s="27" t="s">
        <v>685</v>
      </c>
      <c r="L1" s="27" t="s">
        <v>744</v>
      </c>
      <c r="M1" s="27" t="s">
        <v>896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TOTAL_COMS_DATA_REGION">
    <tabColor indexed="47"/>
  </sheetPr>
  <dimension ref="A1:D173"/>
  <sheetViews>
    <sheetView zoomScaleNormal="100" workbookViewId="0"/>
  </sheetViews>
  <sheetFormatPr defaultRowHeight="11.25"/>
  <cols>
    <col min="1" max="16384" width="9.140625" style="27"/>
  </cols>
  <sheetData>
    <row r="1" spans="1:4">
      <c r="A1" s="27" t="s">
        <v>671</v>
      </c>
      <c r="B1" s="27" t="s">
        <v>670</v>
      </c>
      <c r="C1" s="27" t="s">
        <v>669</v>
      </c>
      <c r="D1" s="27" t="s">
        <v>717</v>
      </c>
    </row>
    <row r="2" spans="1:4">
      <c r="A2" s="27" t="s">
        <v>539</v>
      </c>
      <c r="B2" s="27" t="s">
        <v>539</v>
      </c>
      <c r="C2" s="27" t="s">
        <v>444</v>
      </c>
    </row>
    <row r="3" spans="1:4">
      <c r="A3" s="27" t="s">
        <v>340</v>
      </c>
      <c r="B3" s="27" t="s">
        <v>340</v>
      </c>
      <c r="C3" s="27" t="s">
        <v>444</v>
      </c>
    </row>
    <row r="4" spans="1:4">
      <c r="A4" s="27" t="s">
        <v>540</v>
      </c>
      <c r="B4" s="27" t="s">
        <v>540</v>
      </c>
      <c r="C4" s="27" t="s">
        <v>444</v>
      </c>
    </row>
    <row r="5" spans="1:4">
      <c r="A5" s="27" t="s">
        <v>324</v>
      </c>
      <c r="B5" s="27" t="s">
        <v>324</v>
      </c>
      <c r="C5" s="27" t="s">
        <v>444</v>
      </c>
    </row>
    <row r="6" spans="1:4">
      <c r="A6" s="27" t="s">
        <v>344</v>
      </c>
      <c r="B6" s="27" t="s">
        <v>1205</v>
      </c>
      <c r="C6" s="27" t="s">
        <v>444</v>
      </c>
    </row>
    <row r="7" spans="1:4">
      <c r="A7" s="27" t="s">
        <v>341</v>
      </c>
      <c r="B7" s="27" t="s">
        <v>102</v>
      </c>
      <c r="C7" s="27" t="s">
        <v>444</v>
      </c>
    </row>
    <row r="8" spans="1:4">
      <c r="A8" s="27" t="s">
        <v>341</v>
      </c>
      <c r="B8" s="27" t="s">
        <v>454</v>
      </c>
      <c r="C8" s="27" t="s">
        <v>444</v>
      </c>
    </row>
    <row r="9" spans="1:4">
      <c r="A9" s="27" t="s">
        <v>341</v>
      </c>
      <c r="B9" s="27" t="s">
        <v>455</v>
      </c>
      <c r="C9" s="27" t="s">
        <v>444</v>
      </c>
    </row>
    <row r="10" spans="1:4">
      <c r="A10" s="27" t="s">
        <v>341</v>
      </c>
      <c r="B10" s="27" t="s">
        <v>453</v>
      </c>
      <c r="C10" s="27" t="s">
        <v>444</v>
      </c>
    </row>
    <row r="11" spans="1:4">
      <c r="A11" s="27" t="s">
        <v>341</v>
      </c>
      <c r="B11" s="27" t="s">
        <v>542</v>
      </c>
      <c r="C11" s="27" t="s">
        <v>444</v>
      </c>
    </row>
    <row r="12" spans="1:4">
      <c r="A12" s="27" t="s">
        <v>341</v>
      </c>
      <c r="B12" s="27" t="s">
        <v>541</v>
      </c>
      <c r="C12" s="27" t="s">
        <v>444</v>
      </c>
    </row>
    <row r="13" spans="1:4">
      <c r="A13" s="27" t="s">
        <v>341</v>
      </c>
      <c r="B13" s="27" t="s">
        <v>456</v>
      </c>
      <c r="C13" s="27" t="s">
        <v>444</v>
      </c>
    </row>
    <row r="14" spans="1:4">
      <c r="A14" s="27" t="s">
        <v>172</v>
      </c>
      <c r="B14" s="27" t="s">
        <v>172</v>
      </c>
      <c r="C14" s="27" t="s">
        <v>444</v>
      </c>
    </row>
    <row r="15" spans="1:4">
      <c r="A15" s="27" t="s">
        <v>346</v>
      </c>
      <c r="B15" s="27" t="s">
        <v>346</v>
      </c>
      <c r="C15" s="27" t="s">
        <v>444</v>
      </c>
    </row>
    <row r="16" spans="1:4">
      <c r="A16" s="27" t="s">
        <v>175</v>
      </c>
      <c r="B16" s="27" t="s">
        <v>175</v>
      </c>
      <c r="C16" s="27" t="s">
        <v>444</v>
      </c>
    </row>
    <row r="17" spans="1:3">
      <c r="A17" s="27" t="s">
        <v>177</v>
      </c>
      <c r="B17" s="27" t="s">
        <v>177</v>
      </c>
      <c r="C17" s="27" t="s">
        <v>444</v>
      </c>
    </row>
    <row r="18" spans="1:3">
      <c r="A18" s="27" t="s">
        <v>174</v>
      </c>
      <c r="B18" s="27" t="s">
        <v>174</v>
      </c>
      <c r="C18" s="27" t="s">
        <v>444</v>
      </c>
    </row>
    <row r="19" spans="1:3">
      <c r="A19" s="27" t="s">
        <v>173</v>
      </c>
      <c r="B19" s="27" t="s">
        <v>173</v>
      </c>
      <c r="C19" s="27" t="s">
        <v>444</v>
      </c>
    </row>
    <row r="20" spans="1:3">
      <c r="A20" s="27" t="s">
        <v>336</v>
      </c>
      <c r="B20" s="27" t="s">
        <v>102</v>
      </c>
      <c r="C20" s="27" t="s">
        <v>444</v>
      </c>
    </row>
    <row r="21" spans="1:3">
      <c r="A21" s="27" t="s">
        <v>336</v>
      </c>
      <c r="B21" s="27" t="s">
        <v>479</v>
      </c>
      <c r="C21" s="27" t="s">
        <v>444</v>
      </c>
    </row>
    <row r="22" spans="1:3">
      <c r="A22" s="27" t="s">
        <v>336</v>
      </c>
      <c r="B22" s="27" t="s">
        <v>481</v>
      </c>
      <c r="C22" s="27" t="s">
        <v>444</v>
      </c>
    </row>
    <row r="23" spans="1:3">
      <c r="A23" s="27" t="s">
        <v>336</v>
      </c>
      <c r="B23" s="27" t="s">
        <v>482</v>
      </c>
      <c r="C23" s="27" t="s">
        <v>444</v>
      </c>
    </row>
    <row r="24" spans="1:3">
      <c r="A24" s="27" t="s">
        <v>336</v>
      </c>
      <c r="B24" s="27" t="s">
        <v>536</v>
      </c>
      <c r="C24" s="27" t="s">
        <v>444</v>
      </c>
    </row>
    <row r="25" spans="1:3">
      <c r="A25" s="27" t="s">
        <v>336</v>
      </c>
      <c r="B25" s="27" t="s">
        <v>483</v>
      </c>
      <c r="C25" s="27" t="s">
        <v>444</v>
      </c>
    </row>
    <row r="26" spans="1:3">
      <c r="A26" s="27" t="s">
        <v>336</v>
      </c>
      <c r="B26" s="27" t="s">
        <v>484</v>
      </c>
      <c r="C26" s="27" t="s">
        <v>444</v>
      </c>
    </row>
    <row r="27" spans="1:3">
      <c r="A27" s="27" t="s">
        <v>336</v>
      </c>
      <c r="B27" s="27" t="s">
        <v>485</v>
      </c>
      <c r="C27" s="27" t="s">
        <v>444</v>
      </c>
    </row>
    <row r="28" spans="1:3">
      <c r="A28" s="27" t="s">
        <v>336</v>
      </c>
      <c r="B28" s="27" t="s">
        <v>535</v>
      </c>
      <c r="C28" s="27" t="s">
        <v>444</v>
      </c>
    </row>
    <row r="29" spans="1:3">
      <c r="A29" s="27" t="s">
        <v>336</v>
      </c>
      <c r="B29" s="27" t="s">
        <v>486</v>
      </c>
      <c r="C29" s="27" t="s">
        <v>444</v>
      </c>
    </row>
    <row r="30" spans="1:3">
      <c r="A30" s="27" t="s">
        <v>336</v>
      </c>
      <c r="B30" s="27" t="s">
        <v>1206</v>
      </c>
      <c r="C30" s="27" t="s">
        <v>444</v>
      </c>
    </row>
    <row r="31" spans="1:3">
      <c r="A31" s="27" t="s">
        <v>1207</v>
      </c>
      <c r="B31" s="27" t="s">
        <v>537</v>
      </c>
      <c r="C31" s="27" t="s">
        <v>444</v>
      </c>
    </row>
    <row r="32" spans="1:3">
      <c r="A32" s="27" t="s">
        <v>1208</v>
      </c>
      <c r="B32" s="27" t="s">
        <v>538</v>
      </c>
      <c r="C32" s="27" t="s">
        <v>444</v>
      </c>
    </row>
    <row r="33" spans="1:3">
      <c r="A33" s="27" t="s">
        <v>1199</v>
      </c>
      <c r="B33" s="27" t="s">
        <v>102</v>
      </c>
      <c r="C33" s="27" t="s">
        <v>444</v>
      </c>
    </row>
    <row r="34" spans="1:3">
      <c r="A34" s="27" t="s">
        <v>1199</v>
      </c>
      <c r="B34" s="27" t="s">
        <v>339</v>
      </c>
      <c r="C34" s="27" t="s">
        <v>444</v>
      </c>
    </row>
    <row r="35" spans="1:3">
      <c r="A35" s="27" t="s">
        <v>1199</v>
      </c>
      <c r="B35" s="27" t="s">
        <v>337</v>
      </c>
      <c r="C35" s="27" t="s">
        <v>444</v>
      </c>
    </row>
    <row r="36" spans="1:3">
      <c r="A36" s="27" t="s">
        <v>1199</v>
      </c>
      <c r="B36" s="27" t="s">
        <v>338</v>
      </c>
      <c r="C36" s="27" t="s">
        <v>444</v>
      </c>
    </row>
    <row r="37" spans="1:3">
      <c r="A37" s="27" t="s">
        <v>1209</v>
      </c>
      <c r="B37" s="27" t="s">
        <v>756</v>
      </c>
      <c r="C37" s="27" t="s">
        <v>444</v>
      </c>
    </row>
    <row r="38" spans="1:3">
      <c r="A38" s="27" t="s">
        <v>1209</v>
      </c>
      <c r="B38" s="27" t="s">
        <v>102</v>
      </c>
      <c r="C38" s="27" t="s">
        <v>444</v>
      </c>
    </row>
    <row r="39" spans="1:3">
      <c r="A39" s="27" t="s">
        <v>1209</v>
      </c>
      <c r="B39" s="27" t="s">
        <v>759</v>
      </c>
      <c r="C39" s="27" t="s">
        <v>444</v>
      </c>
    </row>
    <row r="40" spans="1:3">
      <c r="A40" s="27" t="s">
        <v>1209</v>
      </c>
      <c r="B40" s="27" t="s">
        <v>757</v>
      </c>
      <c r="C40" s="27" t="s">
        <v>444</v>
      </c>
    </row>
    <row r="41" spans="1:3">
      <c r="A41" s="27" t="s">
        <v>1209</v>
      </c>
      <c r="B41" s="27" t="s">
        <v>758</v>
      </c>
      <c r="C41" s="27" t="s">
        <v>444</v>
      </c>
    </row>
    <row r="42" spans="1:3">
      <c r="A42" s="27" t="s">
        <v>1210</v>
      </c>
      <c r="B42" s="27" t="s">
        <v>342</v>
      </c>
      <c r="C42" s="27" t="s">
        <v>444</v>
      </c>
    </row>
    <row r="43" spans="1:3">
      <c r="A43" s="27" t="s">
        <v>1211</v>
      </c>
      <c r="B43" s="27" t="s">
        <v>449</v>
      </c>
      <c r="C43" s="27" t="s">
        <v>444</v>
      </c>
    </row>
    <row r="44" spans="1:3">
      <c r="A44" s="27" t="s">
        <v>1211</v>
      </c>
      <c r="B44" s="27" t="s">
        <v>448</v>
      </c>
      <c r="C44" s="27" t="s">
        <v>444</v>
      </c>
    </row>
    <row r="45" spans="1:3">
      <c r="A45" s="27" t="s">
        <v>539</v>
      </c>
      <c r="B45" s="27" t="s">
        <v>539</v>
      </c>
      <c r="C45" s="27" t="s">
        <v>445</v>
      </c>
    </row>
    <row r="46" spans="1:3">
      <c r="A46" s="27" t="s">
        <v>340</v>
      </c>
      <c r="B46" s="27" t="s">
        <v>340</v>
      </c>
      <c r="C46" s="27" t="s">
        <v>445</v>
      </c>
    </row>
    <row r="47" spans="1:3">
      <c r="A47" s="27" t="s">
        <v>540</v>
      </c>
      <c r="B47" s="27" t="s">
        <v>540</v>
      </c>
      <c r="C47" s="27" t="s">
        <v>445</v>
      </c>
    </row>
    <row r="48" spans="1:3">
      <c r="A48" s="27" t="s">
        <v>324</v>
      </c>
      <c r="B48" s="27" t="s">
        <v>324</v>
      </c>
      <c r="C48" s="27" t="s">
        <v>445</v>
      </c>
    </row>
    <row r="49" spans="1:3">
      <c r="A49" s="27" t="s">
        <v>344</v>
      </c>
      <c r="B49" s="27" t="s">
        <v>1205</v>
      </c>
      <c r="C49" s="27" t="s">
        <v>445</v>
      </c>
    </row>
    <row r="50" spans="1:3">
      <c r="A50" s="27" t="s">
        <v>341</v>
      </c>
      <c r="B50" s="27" t="s">
        <v>102</v>
      </c>
      <c r="C50" s="27" t="s">
        <v>445</v>
      </c>
    </row>
    <row r="51" spans="1:3">
      <c r="A51" s="27" t="s">
        <v>341</v>
      </c>
      <c r="B51" s="27" t="s">
        <v>454</v>
      </c>
      <c r="C51" s="27" t="s">
        <v>445</v>
      </c>
    </row>
    <row r="52" spans="1:3">
      <c r="A52" s="27" t="s">
        <v>341</v>
      </c>
      <c r="B52" s="27" t="s">
        <v>455</v>
      </c>
      <c r="C52" s="27" t="s">
        <v>445</v>
      </c>
    </row>
    <row r="53" spans="1:3">
      <c r="A53" s="27" t="s">
        <v>341</v>
      </c>
      <c r="B53" s="27" t="s">
        <v>453</v>
      </c>
      <c r="C53" s="27" t="s">
        <v>445</v>
      </c>
    </row>
    <row r="54" spans="1:3">
      <c r="A54" s="27" t="s">
        <v>341</v>
      </c>
      <c r="B54" s="27" t="s">
        <v>542</v>
      </c>
      <c r="C54" s="27" t="s">
        <v>445</v>
      </c>
    </row>
    <row r="55" spans="1:3">
      <c r="A55" s="27" t="s">
        <v>341</v>
      </c>
      <c r="B55" s="27" t="s">
        <v>541</v>
      </c>
      <c r="C55" s="27" t="s">
        <v>445</v>
      </c>
    </row>
    <row r="56" spans="1:3">
      <c r="A56" s="27" t="s">
        <v>341</v>
      </c>
      <c r="B56" s="27" t="s">
        <v>456</v>
      </c>
      <c r="C56" s="27" t="s">
        <v>445</v>
      </c>
    </row>
    <row r="57" spans="1:3">
      <c r="A57" s="27" t="s">
        <v>172</v>
      </c>
      <c r="B57" s="27" t="s">
        <v>172</v>
      </c>
      <c r="C57" s="27" t="s">
        <v>445</v>
      </c>
    </row>
    <row r="58" spans="1:3">
      <c r="A58" s="27" t="s">
        <v>346</v>
      </c>
      <c r="B58" s="27" t="s">
        <v>346</v>
      </c>
      <c r="C58" s="27" t="s">
        <v>445</v>
      </c>
    </row>
    <row r="59" spans="1:3">
      <c r="A59" s="27" t="s">
        <v>175</v>
      </c>
      <c r="B59" s="27" t="s">
        <v>175</v>
      </c>
      <c r="C59" s="27" t="s">
        <v>445</v>
      </c>
    </row>
    <row r="60" spans="1:3">
      <c r="A60" s="27" t="s">
        <v>177</v>
      </c>
      <c r="B60" s="27" t="s">
        <v>177</v>
      </c>
      <c r="C60" s="27" t="s">
        <v>445</v>
      </c>
    </row>
    <row r="61" spans="1:3">
      <c r="A61" s="27" t="s">
        <v>174</v>
      </c>
      <c r="B61" s="27" t="s">
        <v>174</v>
      </c>
      <c r="C61" s="27" t="s">
        <v>445</v>
      </c>
    </row>
    <row r="62" spans="1:3">
      <c r="A62" s="27" t="s">
        <v>173</v>
      </c>
      <c r="B62" s="27" t="s">
        <v>173</v>
      </c>
      <c r="C62" s="27" t="s">
        <v>445</v>
      </c>
    </row>
    <row r="63" spans="1:3">
      <c r="A63" s="27" t="s">
        <v>336</v>
      </c>
      <c r="B63" s="27" t="s">
        <v>102</v>
      </c>
      <c r="C63" s="27" t="s">
        <v>445</v>
      </c>
    </row>
    <row r="64" spans="1:3">
      <c r="A64" s="27" t="s">
        <v>336</v>
      </c>
      <c r="B64" s="27" t="s">
        <v>479</v>
      </c>
      <c r="C64" s="27" t="s">
        <v>445</v>
      </c>
    </row>
    <row r="65" spans="1:3">
      <c r="A65" s="27" t="s">
        <v>336</v>
      </c>
      <c r="B65" s="27" t="s">
        <v>481</v>
      </c>
      <c r="C65" s="27" t="s">
        <v>445</v>
      </c>
    </row>
    <row r="66" spans="1:3">
      <c r="A66" s="27" t="s">
        <v>336</v>
      </c>
      <c r="B66" s="27" t="s">
        <v>482</v>
      </c>
      <c r="C66" s="27" t="s">
        <v>445</v>
      </c>
    </row>
    <row r="67" spans="1:3">
      <c r="A67" s="27" t="s">
        <v>336</v>
      </c>
      <c r="B67" s="27" t="s">
        <v>536</v>
      </c>
      <c r="C67" s="27" t="s">
        <v>445</v>
      </c>
    </row>
    <row r="68" spans="1:3">
      <c r="A68" s="27" t="s">
        <v>336</v>
      </c>
      <c r="B68" s="27" t="s">
        <v>483</v>
      </c>
      <c r="C68" s="27" t="s">
        <v>445</v>
      </c>
    </row>
    <row r="69" spans="1:3">
      <c r="A69" s="27" t="s">
        <v>336</v>
      </c>
      <c r="B69" s="27" t="s">
        <v>484</v>
      </c>
      <c r="C69" s="27" t="s">
        <v>445</v>
      </c>
    </row>
    <row r="70" spans="1:3">
      <c r="A70" s="27" t="s">
        <v>336</v>
      </c>
      <c r="B70" s="27" t="s">
        <v>485</v>
      </c>
      <c r="C70" s="27" t="s">
        <v>445</v>
      </c>
    </row>
    <row r="71" spans="1:3">
      <c r="A71" s="27" t="s">
        <v>336</v>
      </c>
      <c r="B71" s="27" t="s">
        <v>535</v>
      </c>
      <c r="C71" s="27" t="s">
        <v>445</v>
      </c>
    </row>
    <row r="72" spans="1:3">
      <c r="A72" s="27" t="s">
        <v>336</v>
      </c>
      <c r="B72" s="27" t="s">
        <v>486</v>
      </c>
      <c r="C72" s="27" t="s">
        <v>445</v>
      </c>
    </row>
    <row r="73" spans="1:3">
      <c r="A73" s="27" t="s">
        <v>336</v>
      </c>
      <c r="B73" s="27" t="s">
        <v>1206</v>
      </c>
      <c r="C73" s="27" t="s">
        <v>445</v>
      </c>
    </row>
    <row r="74" spans="1:3">
      <c r="A74" s="27" t="s">
        <v>1207</v>
      </c>
      <c r="B74" s="27" t="s">
        <v>537</v>
      </c>
      <c r="C74" s="27" t="s">
        <v>445</v>
      </c>
    </row>
    <row r="75" spans="1:3">
      <c r="A75" s="27" t="s">
        <v>1208</v>
      </c>
      <c r="B75" s="27" t="s">
        <v>538</v>
      </c>
      <c r="C75" s="27" t="s">
        <v>445</v>
      </c>
    </row>
    <row r="76" spans="1:3">
      <c r="A76" s="27" t="s">
        <v>1199</v>
      </c>
      <c r="B76" s="27" t="s">
        <v>102</v>
      </c>
      <c r="C76" s="27" t="s">
        <v>445</v>
      </c>
    </row>
    <row r="77" spans="1:3">
      <c r="A77" s="27" t="s">
        <v>1199</v>
      </c>
      <c r="B77" s="27" t="s">
        <v>339</v>
      </c>
      <c r="C77" s="27" t="s">
        <v>445</v>
      </c>
    </row>
    <row r="78" spans="1:3">
      <c r="A78" s="27" t="s">
        <v>1199</v>
      </c>
      <c r="B78" s="27" t="s">
        <v>337</v>
      </c>
      <c r="C78" s="27" t="s">
        <v>445</v>
      </c>
    </row>
    <row r="79" spans="1:3">
      <c r="A79" s="27" t="s">
        <v>1199</v>
      </c>
      <c r="B79" s="27" t="s">
        <v>338</v>
      </c>
      <c r="C79" s="27" t="s">
        <v>445</v>
      </c>
    </row>
    <row r="80" spans="1:3">
      <c r="A80" s="27" t="s">
        <v>1209</v>
      </c>
      <c r="B80" s="27" t="s">
        <v>756</v>
      </c>
      <c r="C80" s="27" t="s">
        <v>445</v>
      </c>
    </row>
    <row r="81" spans="1:3">
      <c r="A81" s="27" t="s">
        <v>1209</v>
      </c>
      <c r="B81" s="27" t="s">
        <v>102</v>
      </c>
      <c r="C81" s="27" t="s">
        <v>445</v>
      </c>
    </row>
    <row r="82" spans="1:3">
      <c r="A82" s="27" t="s">
        <v>1209</v>
      </c>
      <c r="B82" s="27" t="s">
        <v>759</v>
      </c>
      <c r="C82" s="27" t="s">
        <v>445</v>
      </c>
    </row>
    <row r="83" spans="1:3">
      <c r="A83" s="27" t="s">
        <v>1209</v>
      </c>
      <c r="B83" s="27" t="s">
        <v>757</v>
      </c>
      <c r="C83" s="27" t="s">
        <v>445</v>
      </c>
    </row>
    <row r="84" spans="1:3">
      <c r="A84" s="27" t="s">
        <v>1209</v>
      </c>
      <c r="B84" s="27" t="s">
        <v>758</v>
      </c>
      <c r="C84" s="27" t="s">
        <v>445</v>
      </c>
    </row>
    <row r="85" spans="1:3">
      <c r="A85" s="27" t="s">
        <v>1210</v>
      </c>
      <c r="B85" s="27" t="s">
        <v>342</v>
      </c>
      <c r="C85" s="27" t="s">
        <v>445</v>
      </c>
    </row>
    <row r="86" spans="1:3">
      <c r="A86" s="27" t="s">
        <v>1211</v>
      </c>
      <c r="B86" s="27" t="s">
        <v>449</v>
      </c>
      <c r="C86" s="27" t="s">
        <v>445</v>
      </c>
    </row>
    <row r="87" spans="1:3">
      <c r="A87" s="27" t="s">
        <v>1211</v>
      </c>
      <c r="B87" s="27" t="s">
        <v>448</v>
      </c>
      <c r="C87" s="27" t="s">
        <v>445</v>
      </c>
    </row>
    <row r="88" spans="1:3">
      <c r="A88" s="27" t="s">
        <v>539</v>
      </c>
      <c r="B88" s="27" t="s">
        <v>539</v>
      </c>
      <c r="C88" s="27" t="s">
        <v>446</v>
      </c>
    </row>
    <row r="89" spans="1:3">
      <c r="A89" s="27" t="s">
        <v>340</v>
      </c>
      <c r="B89" s="27" t="s">
        <v>340</v>
      </c>
      <c r="C89" s="27" t="s">
        <v>446</v>
      </c>
    </row>
    <row r="90" spans="1:3">
      <c r="A90" s="27" t="s">
        <v>540</v>
      </c>
      <c r="B90" s="27" t="s">
        <v>540</v>
      </c>
      <c r="C90" s="27" t="s">
        <v>446</v>
      </c>
    </row>
    <row r="91" spans="1:3">
      <c r="A91" s="27" t="s">
        <v>324</v>
      </c>
      <c r="B91" s="27" t="s">
        <v>324</v>
      </c>
      <c r="C91" s="27" t="s">
        <v>446</v>
      </c>
    </row>
    <row r="92" spans="1:3">
      <c r="A92" s="27" t="s">
        <v>344</v>
      </c>
      <c r="B92" s="27" t="s">
        <v>1205</v>
      </c>
      <c r="C92" s="27" t="s">
        <v>446</v>
      </c>
    </row>
    <row r="93" spans="1:3">
      <c r="A93" s="27" t="s">
        <v>341</v>
      </c>
      <c r="B93" s="27" t="s">
        <v>102</v>
      </c>
      <c r="C93" s="27" t="s">
        <v>446</v>
      </c>
    </row>
    <row r="94" spans="1:3">
      <c r="A94" s="27" t="s">
        <v>341</v>
      </c>
      <c r="B94" s="27" t="s">
        <v>454</v>
      </c>
      <c r="C94" s="27" t="s">
        <v>446</v>
      </c>
    </row>
    <row r="95" spans="1:3">
      <c r="A95" s="27" t="s">
        <v>341</v>
      </c>
      <c r="B95" s="27" t="s">
        <v>455</v>
      </c>
      <c r="C95" s="27" t="s">
        <v>446</v>
      </c>
    </row>
    <row r="96" spans="1:3">
      <c r="A96" s="27" t="s">
        <v>341</v>
      </c>
      <c r="B96" s="27" t="s">
        <v>453</v>
      </c>
      <c r="C96" s="27" t="s">
        <v>446</v>
      </c>
    </row>
    <row r="97" spans="1:3">
      <c r="A97" s="27" t="s">
        <v>341</v>
      </c>
      <c r="B97" s="27" t="s">
        <v>542</v>
      </c>
      <c r="C97" s="27" t="s">
        <v>446</v>
      </c>
    </row>
    <row r="98" spans="1:3">
      <c r="A98" s="27" t="s">
        <v>341</v>
      </c>
      <c r="B98" s="27" t="s">
        <v>541</v>
      </c>
      <c r="C98" s="27" t="s">
        <v>446</v>
      </c>
    </row>
    <row r="99" spans="1:3">
      <c r="A99" s="27" t="s">
        <v>341</v>
      </c>
      <c r="B99" s="27" t="s">
        <v>456</v>
      </c>
      <c r="C99" s="27" t="s">
        <v>446</v>
      </c>
    </row>
    <row r="100" spans="1:3">
      <c r="A100" s="27" t="s">
        <v>172</v>
      </c>
      <c r="B100" s="27" t="s">
        <v>172</v>
      </c>
      <c r="C100" s="27" t="s">
        <v>446</v>
      </c>
    </row>
    <row r="101" spans="1:3">
      <c r="A101" s="27" t="s">
        <v>346</v>
      </c>
      <c r="B101" s="27" t="s">
        <v>346</v>
      </c>
      <c r="C101" s="27" t="s">
        <v>446</v>
      </c>
    </row>
    <row r="102" spans="1:3">
      <c r="A102" s="27" t="s">
        <v>175</v>
      </c>
      <c r="B102" s="27" t="s">
        <v>175</v>
      </c>
      <c r="C102" s="27" t="s">
        <v>446</v>
      </c>
    </row>
    <row r="103" spans="1:3">
      <c r="A103" s="27" t="s">
        <v>177</v>
      </c>
      <c r="B103" s="27" t="s">
        <v>177</v>
      </c>
      <c r="C103" s="27" t="s">
        <v>446</v>
      </c>
    </row>
    <row r="104" spans="1:3">
      <c r="A104" s="27" t="s">
        <v>174</v>
      </c>
      <c r="B104" s="27" t="s">
        <v>174</v>
      </c>
      <c r="C104" s="27" t="s">
        <v>446</v>
      </c>
    </row>
    <row r="105" spans="1:3">
      <c r="A105" s="27" t="s">
        <v>173</v>
      </c>
      <c r="B105" s="27" t="s">
        <v>173</v>
      </c>
      <c r="C105" s="27" t="s">
        <v>446</v>
      </c>
    </row>
    <row r="106" spans="1:3">
      <c r="A106" s="27" t="s">
        <v>336</v>
      </c>
      <c r="B106" s="27" t="s">
        <v>102</v>
      </c>
      <c r="C106" s="27" t="s">
        <v>446</v>
      </c>
    </row>
    <row r="107" spans="1:3">
      <c r="A107" s="27" t="s">
        <v>336</v>
      </c>
      <c r="B107" s="27" t="s">
        <v>479</v>
      </c>
      <c r="C107" s="27" t="s">
        <v>446</v>
      </c>
    </row>
    <row r="108" spans="1:3">
      <c r="A108" s="27" t="s">
        <v>336</v>
      </c>
      <c r="B108" s="27" t="s">
        <v>481</v>
      </c>
      <c r="C108" s="27" t="s">
        <v>446</v>
      </c>
    </row>
    <row r="109" spans="1:3">
      <c r="A109" s="27" t="s">
        <v>336</v>
      </c>
      <c r="B109" s="27" t="s">
        <v>482</v>
      </c>
      <c r="C109" s="27" t="s">
        <v>446</v>
      </c>
    </row>
    <row r="110" spans="1:3">
      <c r="A110" s="27" t="s">
        <v>336</v>
      </c>
      <c r="B110" s="27" t="s">
        <v>536</v>
      </c>
      <c r="C110" s="27" t="s">
        <v>446</v>
      </c>
    </row>
    <row r="111" spans="1:3">
      <c r="A111" s="27" t="s">
        <v>336</v>
      </c>
      <c r="B111" s="27" t="s">
        <v>483</v>
      </c>
      <c r="C111" s="27" t="s">
        <v>446</v>
      </c>
    </row>
    <row r="112" spans="1:3">
      <c r="A112" s="27" t="s">
        <v>336</v>
      </c>
      <c r="B112" s="27" t="s">
        <v>484</v>
      </c>
      <c r="C112" s="27" t="s">
        <v>446</v>
      </c>
    </row>
    <row r="113" spans="1:3">
      <c r="A113" s="27" t="s">
        <v>336</v>
      </c>
      <c r="B113" s="27" t="s">
        <v>485</v>
      </c>
      <c r="C113" s="27" t="s">
        <v>446</v>
      </c>
    </row>
    <row r="114" spans="1:3">
      <c r="A114" s="27" t="s">
        <v>336</v>
      </c>
      <c r="B114" s="27" t="s">
        <v>535</v>
      </c>
      <c r="C114" s="27" t="s">
        <v>446</v>
      </c>
    </row>
    <row r="115" spans="1:3">
      <c r="A115" s="27" t="s">
        <v>336</v>
      </c>
      <c r="B115" s="27" t="s">
        <v>486</v>
      </c>
      <c r="C115" s="27" t="s">
        <v>446</v>
      </c>
    </row>
    <row r="116" spans="1:3">
      <c r="A116" s="27" t="s">
        <v>336</v>
      </c>
      <c r="B116" s="27" t="s">
        <v>1206</v>
      </c>
      <c r="C116" s="27" t="s">
        <v>446</v>
      </c>
    </row>
    <row r="117" spans="1:3">
      <c r="A117" s="27" t="s">
        <v>1207</v>
      </c>
      <c r="B117" s="27" t="s">
        <v>537</v>
      </c>
      <c r="C117" s="27" t="s">
        <v>446</v>
      </c>
    </row>
    <row r="118" spans="1:3">
      <c r="A118" s="27" t="s">
        <v>1208</v>
      </c>
      <c r="B118" s="27" t="s">
        <v>538</v>
      </c>
      <c r="C118" s="27" t="s">
        <v>446</v>
      </c>
    </row>
    <row r="119" spans="1:3">
      <c r="A119" s="27" t="s">
        <v>1199</v>
      </c>
      <c r="B119" s="27" t="s">
        <v>102</v>
      </c>
      <c r="C119" s="27" t="s">
        <v>446</v>
      </c>
    </row>
    <row r="120" spans="1:3">
      <c r="A120" s="27" t="s">
        <v>1199</v>
      </c>
      <c r="B120" s="27" t="s">
        <v>339</v>
      </c>
      <c r="C120" s="27" t="s">
        <v>446</v>
      </c>
    </row>
    <row r="121" spans="1:3">
      <c r="A121" s="27" t="s">
        <v>1199</v>
      </c>
      <c r="B121" s="27" t="s">
        <v>337</v>
      </c>
      <c r="C121" s="27" t="s">
        <v>446</v>
      </c>
    </row>
    <row r="122" spans="1:3">
      <c r="A122" s="27" t="s">
        <v>1199</v>
      </c>
      <c r="B122" s="27" t="s">
        <v>338</v>
      </c>
      <c r="C122" s="27" t="s">
        <v>446</v>
      </c>
    </row>
    <row r="123" spans="1:3">
      <c r="A123" s="27" t="s">
        <v>1209</v>
      </c>
      <c r="B123" s="27" t="s">
        <v>756</v>
      </c>
      <c r="C123" s="27" t="s">
        <v>446</v>
      </c>
    </row>
    <row r="124" spans="1:3">
      <c r="A124" s="27" t="s">
        <v>1209</v>
      </c>
      <c r="B124" s="27" t="s">
        <v>102</v>
      </c>
      <c r="C124" s="27" t="s">
        <v>446</v>
      </c>
    </row>
    <row r="125" spans="1:3">
      <c r="A125" s="27" t="s">
        <v>1209</v>
      </c>
      <c r="B125" s="27" t="s">
        <v>759</v>
      </c>
      <c r="C125" s="27" t="s">
        <v>446</v>
      </c>
    </row>
    <row r="126" spans="1:3">
      <c r="A126" s="27" t="s">
        <v>1209</v>
      </c>
      <c r="B126" s="27" t="s">
        <v>757</v>
      </c>
      <c r="C126" s="27" t="s">
        <v>446</v>
      </c>
    </row>
    <row r="127" spans="1:3">
      <c r="A127" s="27" t="s">
        <v>1209</v>
      </c>
      <c r="B127" s="27" t="s">
        <v>758</v>
      </c>
      <c r="C127" s="27" t="s">
        <v>446</v>
      </c>
    </row>
    <row r="128" spans="1:3">
      <c r="A128" s="27" t="s">
        <v>1210</v>
      </c>
      <c r="B128" s="27" t="s">
        <v>342</v>
      </c>
      <c r="C128" s="27" t="s">
        <v>446</v>
      </c>
    </row>
    <row r="129" spans="1:3">
      <c r="A129" s="27" t="s">
        <v>1211</v>
      </c>
      <c r="B129" s="27" t="s">
        <v>449</v>
      </c>
      <c r="C129" s="27" t="s">
        <v>446</v>
      </c>
    </row>
    <row r="130" spans="1:3">
      <c r="A130" s="27" t="s">
        <v>1211</v>
      </c>
      <c r="B130" s="27" t="s">
        <v>448</v>
      </c>
      <c r="C130" s="27" t="s">
        <v>446</v>
      </c>
    </row>
    <row r="131" spans="1:3">
      <c r="A131" s="27" t="s">
        <v>539</v>
      </c>
      <c r="B131" s="27" t="s">
        <v>539</v>
      </c>
      <c r="C131" s="27" t="s">
        <v>166</v>
      </c>
    </row>
    <row r="132" spans="1:3">
      <c r="A132" s="27" t="s">
        <v>340</v>
      </c>
      <c r="B132" s="27" t="s">
        <v>340</v>
      </c>
      <c r="C132" s="27" t="s">
        <v>166</v>
      </c>
    </row>
    <row r="133" spans="1:3">
      <c r="A133" s="27" t="s">
        <v>540</v>
      </c>
      <c r="B133" s="27" t="s">
        <v>540</v>
      </c>
      <c r="C133" s="27" t="s">
        <v>166</v>
      </c>
    </row>
    <row r="134" spans="1:3">
      <c r="A134" s="27" t="s">
        <v>324</v>
      </c>
      <c r="B134" s="27" t="s">
        <v>324</v>
      </c>
      <c r="C134" s="27" t="s">
        <v>166</v>
      </c>
    </row>
    <row r="135" spans="1:3">
      <c r="A135" s="27" t="s">
        <v>344</v>
      </c>
      <c r="B135" s="27" t="s">
        <v>1205</v>
      </c>
      <c r="C135" s="27" t="s">
        <v>166</v>
      </c>
    </row>
    <row r="136" spans="1:3">
      <c r="A136" s="27" t="s">
        <v>341</v>
      </c>
      <c r="B136" s="27" t="s">
        <v>102</v>
      </c>
      <c r="C136" s="27" t="s">
        <v>166</v>
      </c>
    </row>
    <row r="137" spans="1:3">
      <c r="A137" s="27" t="s">
        <v>341</v>
      </c>
      <c r="B137" s="27" t="s">
        <v>454</v>
      </c>
      <c r="C137" s="27" t="s">
        <v>166</v>
      </c>
    </row>
    <row r="138" spans="1:3">
      <c r="A138" s="27" t="s">
        <v>341</v>
      </c>
      <c r="B138" s="27" t="s">
        <v>455</v>
      </c>
      <c r="C138" s="27" t="s">
        <v>166</v>
      </c>
    </row>
    <row r="139" spans="1:3">
      <c r="A139" s="27" t="s">
        <v>341</v>
      </c>
      <c r="B139" s="27" t="s">
        <v>453</v>
      </c>
      <c r="C139" s="27" t="s">
        <v>166</v>
      </c>
    </row>
    <row r="140" spans="1:3">
      <c r="A140" s="27" t="s">
        <v>341</v>
      </c>
      <c r="B140" s="27" t="s">
        <v>542</v>
      </c>
      <c r="C140" s="27" t="s">
        <v>166</v>
      </c>
    </row>
    <row r="141" spans="1:3">
      <c r="A141" s="27" t="s">
        <v>341</v>
      </c>
      <c r="B141" s="27" t="s">
        <v>541</v>
      </c>
      <c r="C141" s="27" t="s">
        <v>166</v>
      </c>
    </row>
    <row r="142" spans="1:3">
      <c r="A142" s="27" t="s">
        <v>341</v>
      </c>
      <c r="B142" s="27" t="s">
        <v>456</v>
      </c>
      <c r="C142" s="27" t="s">
        <v>166</v>
      </c>
    </row>
    <row r="143" spans="1:3">
      <c r="A143" s="27" t="s">
        <v>172</v>
      </c>
      <c r="B143" s="27" t="s">
        <v>172</v>
      </c>
      <c r="C143" s="27" t="s">
        <v>166</v>
      </c>
    </row>
    <row r="144" spans="1:3">
      <c r="A144" s="27" t="s">
        <v>346</v>
      </c>
      <c r="B144" s="27" t="s">
        <v>346</v>
      </c>
      <c r="C144" s="27" t="s">
        <v>166</v>
      </c>
    </row>
    <row r="145" spans="1:3">
      <c r="A145" s="27" t="s">
        <v>175</v>
      </c>
      <c r="B145" s="27" t="s">
        <v>175</v>
      </c>
      <c r="C145" s="27" t="s">
        <v>166</v>
      </c>
    </row>
    <row r="146" spans="1:3">
      <c r="A146" s="27" t="s">
        <v>177</v>
      </c>
      <c r="B146" s="27" t="s">
        <v>177</v>
      </c>
      <c r="C146" s="27" t="s">
        <v>166</v>
      </c>
    </row>
    <row r="147" spans="1:3">
      <c r="A147" s="27" t="s">
        <v>174</v>
      </c>
      <c r="B147" s="27" t="s">
        <v>174</v>
      </c>
      <c r="C147" s="27" t="s">
        <v>166</v>
      </c>
    </row>
    <row r="148" spans="1:3">
      <c r="A148" s="27" t="s">
        <v>173</v>
      </c>
      <c r="B148" s="27" t="s">
        <v>173</v>
      </c>
      <c r="C148" s="27" t="s">
        <v>166</v>
      </c>
    </row>
    <row r="149" spans="1:3">
      <c r="A149" s="27" t="s">
        <v>336</v>
      </c>
      <c r="B149" s="27" t="s">
        <v>102</v>
      </c>
      <c r="C149" s="27" t="s">
        <v>166</v>
      </c>
    </row>
    <row r="150" spans="1:3">
      <c r="A150" s="27" t="s">
        <v>336</v>
      </c>
      <c r="B150" s="27" t="s">
        <v>479</v>
      </c>
      <c r="C150" s="27" t="s">
        <v>166</v>
      </c>
    </row>
    <row r="151" spans="1:3">
      <c r="A151" s="27" t="s">
        <v>336</v>
      </c>
      <c r="B151" s="27" t="s">
        <v>481</v>
      </c>
      <c r="C151" s="27" t="s">
        <v>166</v>
      </c>
    </row>
    <row r="152" spans="1:3">
      <c r="A152" s="27" t="s">
        <v>336</v>
      </c>
      <c r="B152" s="27" t="s">
        <v>482</v>
      </c>
      <c r="C152" s="27" t="s">
        <v>166</v>
      </c>
    </row>
    <row r="153" spans="1:3">
      <c r="A153" s="27" t="s">
        <v>336</v>
      </c>
      <c r="B153" s="27" t="s">
        <v>536</v>
      </c>
      <c r="C153" s="27" t="s">
        <v>166</v>
      </c>
    </row>
    <row r="154" spans="1:3">
      <c r="A154" s="27" t="s">
        <v>336</v>
      </c>
      <c r="B154" s="27" t="s">
        <v>483</v>
      </c>
      <c r="C154" s="27" t="s">
        <v>166</v>
      </c>
    </row>
    <row r="155" spans="1:3">
      <c r="A155" s="27" t="s">
        <v>336</v>
      </c>
      <c r="B155" s="27" t="s">
        <v>484</v>
      </c>
      <c r="C155" s="27" t="s">
        <v>166</v>
      </c>
    </row>
    <row r="156" spans="1:3">
      <c r="A156" s="27" t="s">
        <v>336</v>
      </c>
      <c r="B156" s="27" t="s">
        <v>485</v>
      </c>
      <c r="C156" s="27" t="s">
        <v>166</v>
      </c>
    </row>
    <row r="157" spans="1:3">
      <c r="A157" s="27" t="s">
        <v>336</v>
      </c>
      <c r="B157" s="27" t="s">
        <v>535</v>
      </c>
      <c r="C157" s="27" t="s">
        <v>166</v>
      </c>
    </row>
    <row r="158" spans="1:3">
      <c r="A158" s="27" t="s">
        <v>336</v>
      </c>
      <c r="B158" s="27" t="s">
        <v>486</v>
      </c>
      <c r="C158" s="27" t="s">
        <v>166</v>
      </c>
    </row>
    <row r="159" spans="1:3">
      <c r="A159" s="27" t="s">
        <v>336</v>
      </c>
      <c r="B159" s="27" t="s">
        <v>1206</v>
      </c>
      <c r="C159" s="27" t="s">
        <v>166</v>
      </c>
    </row>
    <row r="160" spans="1:3">
      <c r="A160" s="27" t="s">
        <v>1207</v>
      </c>
      <c r="B160" s="27" t="s">
        <v>537</v>
      </c>
      <c r="C160" s="27" t="s">
        <v>166</v>
      </c>
    </row>
    <row r="161" spans="1:3">
      <c r="A161" s="27" t="s">
        <v>1208</v>
      </c>
      <c r="B161" s="27" t="s">
        <v>538</v>
      </c>
      <c r="C161" s="27" t="s">
        <v>166</v>
      </c>
    </row>
    <row r="162" spans="1:3">
      <c r="A162" s="27" t="s">
        <v>1199</v>
      </c>
      <c r="B162" s="27" t="s">
        <v>102</v>
      </c>
      <c r="C162" s="27" t="s">
        <v>166</v>
      </c>
    </row>
    <row r="163" spans="1:3">
      <c r="A163" s="27" t="s">
        <v>1199</v>
      </c>
      <c r="B163" s="27" t="s">
        <v>339</v>
      </c>
      <c r="C163" s="27" t="s">
        <v>166</v>
      </c>
    </row>
    <row r="164" spans="1:3">
      <c r="A164" s="27" t="s">
        <v>1199</v>
      </c>
      <c r="B164" s="27" t="s">
        <v>337</v>
      </c>
      <c r="C164" s="27" t="s">
        <v>166</v>
      </c>
    </row>
    <row r="165" spans="1:3">
      <c r="A165" s="27" t="s">
        <v>1199</v>
      </c>
      <c r="B165" s="27" t="s">
        <v>338</v>
      </c>
      <c r="C165" s="27" t="s">
        <v>166</v>
      </c>
    </row>
    <row r="166" spans="1:3">
      <c r="A166" s="27" t="s">
        <v>1209</v>
      </c>
      <c r="B166" s="27" t="s">
        <v>756</v>
      </c>
      <c r="C166" s="27" t="s">
        <v>166</v>
      </c>
    </row>
    <row r="167" spans="1:3">
      <c r="A167" s="27" t="s">
        <v>1209</v>
      </c>
      <c r="B167" s="27" t="s">
        <v>102</v>
      </c>
      <c r="C167" s="27" t="s">
        <v>166</v>
      </c>
    </row>
    <row r="168" spans="1:3">
      <c r="A168" s="27" t="s">
        <v>1209</v>
      </c>
      <c r="B168" s="27" t="s">
        <v>759</v>
      </c>
      <c r="C168" s="27" t="s">
        <v>166</v>
      </c>
    </row>
    <row r="169" spans="1:3">
      <c r="A169" s="27" t="s">
        <v>1209</v>
      </c>
      <c r="B169" s="27" t="s">
        <v>757</v>
      </c>
      <c r="C169" s="27" t="s">
        <v>166</v>
      </c>
    </row>
    <row r="170" spans="1:3">
      <c r="A170" s="27" t="s">
        <v>1209</v>
      </c>
      <c r="B170" s="27" t="s">
        <v>758</v>
      </c>
      <c r="C170" s="27" t="s">
        <v>166</v>
      </c>
    </row>
    <row r="171" spans="1:3">
      <c r="A171" s="27" t="s">
        <v>1210</v>
      </c>
      <c r="B171" s="27" t="s">
        <v>342</v>
      </c>
      <c r="C171" s="27" t="s">
        <v>166</v>
      </c>
    </row>
    <row r="172" spans="1:3">
      <c r="A172" s="27" t="s">
        <v>1211</v>
      </c>
      <c r="B172" s="27" t="s">
        <v>449</v>
      </c>
      <c r="C172" s="27" t="s">
        <v>166</v>
      </c>
    </row>
    <row r="173" spans="1:3">
      <c r="A173" s="27" t="s">
        <v>1211</v>
      </c>
      <c r="B173" s="27" t="s">
        <v>448</v>
      </c>
      <c r="C173" s="27" t="s">
        <v>166</v>
      </c>
    </row>
  </sheetData>
  <sheetProtection formatColumns="0" formatRows="0"/>
  <dataConsolidate leftLabels="1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COMS_DATA_REGION">
    <tabColor indexed="47"/>
  </sheetPr>
  <dimension ref="A1:E2"/>
  <sheetViews>
    <sheetView zoomScaleNormal="100" workbookViewId="0"/>
  </sheetViews>
  <sheetFormatPr defaultRowHeight="11.25"/>
  <cols>
    <col min="1" max="16384" width="9.140625" style="27"/>
  </cols>
  <sheetData>
    <row r="1" spans="1:5">
      <c r="A1" s="27" t="s">
        <v>503</v>
      </c>
      <c r="B1" s="27" t="s">
        <v>705</v>
      </c>
      <c r="C1" s="27" t="s">
        <v>704</v>
      </c>
      <c r="D1" s="27" t="s">
        <v>706</v>
      </c>
      <c r="E1" s="27" t="s">
        <v>707</v>
      </c>
    </row>
    <row r="2" spans="1:5">
      <c r="A2" s="27" t="s">
        <v>1052</v>
      </c>
      <c r="B2" s="27" t="s">
        <v>1204</v>
      </c>
    </row>
  </sheetData>
  <sheetProtection formatColumns="0" formatRows="0"/>
  <dataConsolidate leftLabels="1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2:E18"/>
  <sheetViews>
    <sheetView showGridLines="0" topLeftCell="B1" zoomScaleNormal="100" workbookViewId="0"/>
  </sheetViews>
  <sheetFormatPr defaultColWidth="10.28515625" defaultRowHeight="11.25"/>
  <cols>
    <col min="1" max="1" width="4.85546875" style="2" hidden="1" customWidth="1"/>
    <col min="2" max="2" width="34.42578125" style="14" customWidth="1"/>
    <col min="3" max="3" width="90.7109375" style="5" customWidth="1"/>
    <col min="4" max="4" width="29.85546875" style="15" customWidth="1"/>
    <col min="5" max="16384" width="10.28515625" style="2"/>
  </cols>
  <sheetData>
    <row r="2" spans="1:5" ht="24" customHeight="1">
      <c r="A2" s="2" t="s">
        <v>85</v>
      </c>
      <c r="B2" s="80" t="s">
        <v>74</v>
      </c>
      <c r="C2" s="79" t="s">
        <v>75</v>
      </c>
      <c r="D2" s="81" t="s">
        <v>76</v>
      </c>
      <c r="E2" s="4"/>
    </row>
    <row r="3" spans="1:5">
      <c r="B3" s="14" t="s">
        <v>1031</v>
      </c>
      <c r="C3" s="5" t="s">
        <v>1032</v>
      </c>
      <c r="D3" s="15" t="s">
        <v>1033</v>
      </c>
    </row>
    <row r="4" spans="1:5">
      <c r="B4" s="14" t="s">
        <v>1034</v>
      </c>
      <c r="C4" s="5" t="s">
        <v>1035</v>
      </c>
      <c r="D4" s="15" t="s">
        <v>1033</v>
      </c>
    </row>
    <row r="5" spans="1:5" ht="45">
      <c r="B5" s="14" t="s">
        <v>1034</v>
      </c>
      <c r="C5" s="5" t="s">
        <v>1036</v>
      </c>
      <c r="D5" s="15" t="s">
        <v>1033</v>
      </c>
    </row>
    <row r="6" spans="1:5">
      <c r="B6" s="14" t="s">
        <v>1034</v>
      </c>
      <c r="C6" s="5" t="s">
        <v>1037</v>
      </c>
      <c r="D6" s="15" t="s">
        <v>1033</v>
      </c>
    </row>
    <row r="7" spans="1:5">
      <c r="B7" s="14" t="s">
        <v>1038</v>
      </c>
      <c r="C7" s="5" t="s">
        <v>1039</v>
      </c>
      <c r="D7" s="15" t="s">
        <v>1033</v>
      </c>
    </row>
    <row r="8" spans="1:5">
      <c r="B8" s="14" t="s">
        <v>1040</v>
      </c>
      <c r="C8" s="5" t="s">
        <v>1041</v>
      </c>
      <c r="D8" s="15" t="s">
        <v>1033</v>
      </c>
    </row>
    <row r="9" spans="1:5">
      <c r="B9" s="14" t="s">
        <v>1042</v>
      </c>
      <c r="C9" s="5" t="s">
        <v>1043</v>
      </c>
      <c r="D9" s="15" t="s">
        <v>1033</v>
      </c>
    </row>
    <row r="10" spans="1:5">
      <c r="B10" s="14" t="s">
        <v>1042</v>
      </c>
      <c r="C10" s="5" t="s">
        <v>1044</v>
      </c>
      <c r="D10" s="15" t="s">
        <v>1033</v>
      </c>
    </row>
    <row r="11" spans="1:5">
      <c r="B11" s="14" t="s">
        <v>1045</v>
      </c>
      <c r="C11" s="5" t="s">
        <v>1046</v>
      </c>
      <c r="D11" s="15" t="s">
        <v>1033</v>
      </c>
    </row>
    <row r="12" spans="1:5">
      <c r="B12" s="14" t="s">
        <v>1047</v>
      </c>
      <c r="C12" s="5" t="s">
        <v>1048</v>
      </c>
      <c r="D12" s="15" t="s">
        <v>1033</v>
      </c>
    </row>
    <row r="13" spans="1:5">
      <c r="B13" s="14" t="s">
        <v>2570</v>
      </c>
      <c r="C13" s="5" t="s">
        <v>1032</v>
      </c>
      <c r="D13" s="15" t="s">
        <v>1033</v>
      </c>
    </row>
    <row r="14" spans="1:5">
      <c r="B14" s="14" t="s">
        <v>2571</v>
      </c>
      <c r="C14" s="5" t="s">
        <v>2572</v>
      </c>
      <c r="D14" s="15" t="s">
        <v>1033</v>
      </c>
    </row>
    <row r="15" spans="1:5">
      <c r="B15" s="14" t="s">
        <v>2573</v>
      </c>
      <c r="C15" s="5" t="s">
        <v>1032</v>
      </c>
      <c r="D15" s="15" t="s">
        <v>1033</v>
      </c>
    </row>
    <row r="16" spans="1:5">
      <c r="B16" s="14" t="s">
        <v>2574</v>
      </c>
      <c r="C16" s="5" t="s">
        <v>2572</v>
      </c>
      <c r="D16" s="15" t="s">
        <v>1033</v>
      </c>
    </row>
    <row r="17" spans="2:4">
      <c r="B17" s="14" t="s">
        <v>2575</v>
      </c>
      <c r="C17" s="5" t="s">
        <v>1032</v>
      </c>
      <c r="D17" s="15" t="s">
        <v>1033</v>
      </c>
    </row>
    <row r="18" spans="2:4">
      <c r="B18" s="14" t="s">
        <v>2576</v>
      </c>
      <c r="C18" s="5" t="s">
        <v>2572</v>
      </c>
      <c r="D18" s="15" t="s">
        <v>1033</v>
      </c>
    </row>
  </sheetData>
  <sheetProtection password="8906"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LIST_RST_ORG">
    <tabColor indexed="47"/>
  </sheetPr>
  <dimension ref="A1:C54"/>
  <sheetViews>
    <sheetView zoomScaleNormal="100" workbookViewId="0"/>
  </sheetViews>
  <sheetFormatPr defaultRowHeight="11.25"/>
  <cols>
    <col min="1" max="16384" width="9.140625" style="27"/>
  </cols>
  <sheetData>
    <row r="1" spans="1:3">
      <c r="A1" s="27" t="s">
        <v>61</v>
      </c>
      <c r="B1" s="27" t="s">
        <v>62</v>
      </c>
      <c r="C1" s="27" t="s">
        <v>63</v>
      </c>
    </row>
    <row r="2" spans="1:3">
      <c r="A2" s="27" t="s">
        <v>1212</v>
      </c>
      <c r="B2" s="27" t="s">
        <v>1213</v>
      </c>
      <c r="C2" s="27" t="s">
        <v>1214</v>
      </c>
    </row>
    <row r="3" spans="1:3">
      <c r="A3" s="27" t="s">
        <v>1215</v>
      </c>
      <c r="B3" s="27" t="s">
        <v>1216</v>
      </c>
      <c r="C3" s="27" t="s">
        <v>1217</v>
      </c>
    </row>
    <row r="4" spans="1:3">
      <c r="A4" s="27" t="s">
        <v>1218</v>
      </c>
      <c r="B4" s="27" t="s">
        <v>1219</v>
      </c>
      <c r="C4" s="27" t="s">
        <v>1217</v>
      </c>
    </row>
    <row r="5" spans="1:3">
      <c r="A5" s="27" t="s">
        <v>1220</v>
      </c>
      <c r="B5" s="27" t="s">
        <v>1221</v>
      </c>
      <c r="C5" s="27" t="s">
        <v>1222</v>
      </c>
    </row>
    <row r="6" spans="1:3">
      <c r="A6" s="27" t="s">
        <v>1223</v>
      </c>
      <c r="B6" s="27" t="s">
        <v>1224</v>
      </c>
      <c r="C6" s="27" t="s">
        <v>1225</v>
      </c>
    </row>
    <row r="7" spans="1:3">
      <c r="A7" s="27" t="s">
        <v>1226</v>
      </c>
      <c r="B7" s="27" t="s">
        <v>1227</v>
      </c>
      <c r="C7" s="27" t="s">
        <v>1228</v>
      </c>
    </row>
    <row r="8" spans="1:3">
      <c r="A8" s="27" t="s">
        <v>1229</v>
      </c>
      <c r="B8" s="27" t="s">
        <v>1230</v>
      </c>
      <c r="C8" s="27" t="s">
        <v>1217</v>
      </c>
    </row>
    <row r="9" spans="1:3">
      <c r="A9" s="27" t="s">
        <v>1231</v>
      </c>
      <c r="B9" s="27" t="s">
        <v>1232</v>
      </c>
      <c r="C9" s="27" t="s">
        <v>1233</v>
      </c>
    </row>
    <row r="10" spans="1:3">
      <c r="A10" s="27" t="s">
        <v>1234</v>
      </c>
      <c r="B10" s="27" t="s">
        <v>1235</v>
      </c>
      <c r="C10" s="27" t="s">
        <v>1225</v>
      </c>
    </row>
    <row r="11" spans="1:3">
      <c r="A11" s="27" t="s">
        <v>1236</v>
      </c>
      <c r="B11" s="27" t="s">
        <v>1237</v>
      </c>
      <c r="C11" s="27" t="s">
        <v>1238</v>
      </c>
    </row>
    <row r="12" spans="1:3">
      <c r="A12" s="27" t="s">
        <v>1239</v>
      </c>
      <c r="B12" s="27" t="s">
        <v>1240</v>
      </c>
      <c r="C12" s="27" t="s">
        <v>1241</v>
      </c>
    </row>
    <row r="13" spans="1:3">
      <c r="A13" s="27" t="s">
        <v>1242</v>
      </c>
      <c r="B13" s="27" t="s">
        <v>1243</v>
      </c>
      <c r="C13" s="27" t="s">
        <v>1244</v>
      </c>
    </row>
    <row r="14" spans="1:3">
      <c r="A14" s="27" t="s">
        <v>1245</v>
      </c>
      <c r="B14" s="27" t="s">
        <v>1246</v>
      </c>
      <c r="C14" s="27" t="s">
        <v>1247</v>
      </c>
    </row>
    <row r="15" spans="1:3">
      <c r="A15" s="27" t="s">
        <v>1248</v>
      </c>
      <c r="B15" s="27" t="s">
        <v>1249</v>
      </c>
      <c r="C15" s="27" t="s">
        <v>1247</v>
      </c>
    </row>
    <row r="16" spans="1:3">
      <c r="A16" s="27" t="s">
        <v>1250</v>
      </c>
      <c r="B16" s="27" t="s">
        <v>1251</v>
      </c>
      <c r="C16" s="27" t="s">
        <v>1252</v>
      </c>
    </row>
    <row r="17" spans="1:3">
      <c r="A17" s="27" t="s">
        <v>1253</v>
      </c>
      <c r="B17" s="27" t="s">
        <v>1254</v>
      </c>
      <c r="C17" s="27" t="s">
        <v>1247</v>
      </c>
    </row>
    <row r="18" spans="1:3">
      <c r="A18" s="27" t="s">
        <v>1255</v>
      </c>
      <c r="B18" s="27" t="s">
        <v>1256</v>
      </c>
      <c r="C18" s="27" t="s">
        <v>1257</v>
      </c>
    </row>
    <row r="19" spans="1:3">
      <c r="A19" s="27" t="s">
        <v>1258</v>
      </c>
      <c r="B19" s="27" t="s">
        <v>1259</v>
      </c>
      <c r="C19" s="27" t="s">
        <v>1260</v>
      </c>
    </row>
    <row r="20" spans="1:3">
      <c r="A20" s="27" t="s">
        <v>1261</v>
      </c>
      <c r="B20" s="27" t="s">
        <v>1262</v>
      </c>
      <c r="C20" s="27" t="s">
        <v>1217</v>
      </c>
    </row>
    <row r="21" spans="1:3">
      <c r="A21" s="27" t="s">
        <v>1263</v>
      </c>
      <c r="B21" s="27" t="s">
        <v>1264</v>
      </c>
      <c r="C21" s="27" t="s">
        <v>1265</v>
      </c>
    </row>
    <row r="22" spans="1:3">
      <c r="A22" s="27" t="s">
        <v>1266</v>
      </c>
      <c r="B22" s="27" t="s">
        <v>1267</v>
      </c>
      <c r="C22" s="27" t="s">
        <v>1268</v>
      </c>
    </row>
    <row r="23" spans="1:3">
      <c r="A23" s="27" t="s">
        <v>1269</v>
      </c>
      <c r="B23" s="27" t="s">
        <v>1270</v>
      </c>
      <c r="C23" s="27" t="s">
        <v>1271</v>
      </c>
    </row>
    <row r="24" spans="1:3">
      <c r="A24" s="27" t="s">
        <v>1272</v>
      </c>
      <c r="B24" s="27" t="s">
        <v>1273</v>
      </c>
      <c r="C24" s="27" t="s">
        <v>1274</v>
      </c>
    </row>
    <row r="25" spans="1:3">
      <c r="A25" s="27" t="s">
        <v>1275</v>
      </c>
      <c r="B25" s="27" t="s">
        <v>1276</v>
      </c>
      <c r="C25" s="27" t="s">
        <v>1271</v>
      </c>
    </row>
    <row r="26" spans="1:3">
      <c r="A26" s="27" t="s">
        <v>1277</v>
      </c>
      <c r="B26" s="27" t="s">
        <v>1278</v>
      </c>
      <c r="C26" s="27" t="s">
        <v>1279</v>
      </c>
    </row>
    <row r="27" spans="1:3">
      <c r="A27" s="27" t="s">
        <v>1280</v>
      </c>
      <c r="B27" s="27" t="s">
        <v>1281</v>
      </c>
      <c r="C27" s="27" t="s">
        <v>1282</v>
      </c>
    </row>
    <row r="28" spans="1:3">
      <c r="A28" s="27" t="s">
        <v>1283</v>
      </c>
      <c r="B28" s="27" t="s">
        <v>1284</v>
      </c>
      <c r="C28" s="27" t="s">
        <v>1285</v>
      </c>
    </row>
    <row r="29" spans="1:3">
      <c r="A29" s="27" t="s">
        <v>1286</v>
      </c>
      <c r="B29" s="27" t="s">
        <v>1287</v>
      </c>
      <c r="C29" s="27" t="s">
        <v>1288</v>
      </c>
    </row>
    <row r="30" spans="1:3">
      <c r="A30" s="27" t="s">
        <v>1289</v>
      </c>
      <c r="B30" s="27" t="s">
        <v>1290</v>
      </c>
      <c r="C30" s="27" t="s">
        <v>1291</v>
      </c>
    </row>
    <row r="31" spans="1:3">
      <c r="A31" s="27" t="s">
        <v>1292</v>
      </c>
      <c r="B31" s="27" t="s">
        <v>1293</v>
      </c>
      <c r="C31" s="27" t="s">
        <v>1217</v>
      </c>
    </row>
    <row r="32" spans="1:3">
      <c r="A32" s="27" t="s">
        <v>1294</v>
      </c>
      <c r="B32" s="27" t="s">
        <v>1295</v>
      </c>
      <c r="C32" s="27" t="s">
        <v>1238</v>
      </c>
    </row>
    <row r="33" spans="1:3">
      <c r="A33" s="27" t="s">
        <v>1296</v>
      </c>
      <c r="B33" s="27" t="s">
        <v>1297</v>
      </c>
      <c r="C33" s="27" t="s">
        <v>1298</v>
      </c>
    </row>
    <row r="34" spans="1:3">
      <c r="A34" s="27" t="s">
        <v>1299</v>
      </c>
      <c r="B34" s="27" t="s">
        <v>1300</v>
      </c>
      <c r="C34" s="27" t="s">
        <v>1301</v>
      </c>
    </row>
    <row r="35" spans="1:3">
      <c r="A35" s="27" t="s">
        <v>1302</v>
      </c>
      <c r="B35" s="27" t="s">
        <v>1303</v>
      </c>
      <c r="C35" s="27" t="s">
        <v>1228</v>
      </c>
    </row>
    <row r="36" spans="1:3">
      <c r="A36" s="27" t="s">
        <v>1304</v>
      </c>
      <c r="B36" s="27" t="s">
        <v>1305</v>
      </c>
      <c r="C36" s="27" t="s">
        <v>1247</v>
      </c>
    </row>
    <row r="37" spans="1:3">
      <c r="A37" s="27" t="s">
        <v>1306</v>
      </c>
      <c r="B37" s="27" t="s">
        <v>1307</v>
      </c>
      <c r="C37" s="27" t="s">
        <v>1217</v>
      </c>
    </row>
    <row r="38" spans="1:3">
      <c r="A38" s="27" t="s">
        <v>1308</v>
      </c>
      <c r="B38" s="27" t="s">
        <v>1309</v>
      </c>
      <c r="C38" s="27" t="s">
        <v>1217</v>
      </c>
    </row>
    <row r="39" spans="1:3">
      <c r="A39" s="27" t="s">
        <v>1310</v>
      </c>
      <c r="B39" s="27" t="s">
        <v>1311</v>
      </c>
      <c r="C39" s="27" t="s">
        <v>1312</v>
      </c>
    </row>
    <row r="40" spans="1:3">
      <c r="A40" s="27" t="s">
        <v>1313</v>
      </c>
      <c r="B40" s="27" t="s">
        <v>1314</v>
      </c>
      <c r="C40" s="27" t="s">
        <v>1315</v>
      </c>
    </row>
    <row r="41" spans="1:3">
      <c r="A41" s="27" t="s">
        <v>1316</v>
      </c>
      <c r="B41" s="27" t="s">
        <v>1317</v>
      </c>
      <c r="C41" s="27" t="s">
        <v>1228</v>
      </c>
    </row>
    <row r="42" spans="1:3">
      <c r="A42" s="27" t="s">
        <v>1318</v>
      </c>
      <c r="B42" s="27" t="s">
        <v>1319</v>
      </c>
      <c r="C42" s="27" t="s">
        <v>1217</v>
      </c>
    </row>
    <row r="43" spans="1:3">
      <c r="A43" s="27" t="s">
        <v>1320</v>
      </c>
      <c r="B43" s="27" t="s">
        <v>1321</v>
      </c>
      <c r="C43" s="27" t="s">
        <v>1217</v>
      </c>
    </row>
    <row r="44" spans="1:3">
      <c r="A44" s="27" t="s">
        <v>1322</v>
      </c>
      <c r="B44" s="27" t="s">
        <v>1323</v>
      </c>
      <c r="C44" s="27" t="s">
        <v>1217</v>
      </c>
    </row>
    <row r="45" spans="1:3">
      <c r="A45" s="27" t="s">
        <v>1324</v>
      </c>
      <c r="B45" s="27" t="s">
        <v>1325</v>
      </c>
      <c r="C45" s="27" t="s">
        <v>1217</v>
      </c>
    </row>
    <row r="46" spans="1:3">
      <c r="A46" s="27" t="s">
        <v>1326</v>
      </c>
      <c r="B46" s="27" t="s">
        <v>1327</v>
      </c>
      <c r="C46" s="27" t="s">
        <v>1217</v>
      </c>
    </row>
    <row r="47" spans="1:3">
      <c r="A47" s="27" t="s">
        <v>1328</v>
      </c>
      <c r="B47" s="27" t="s">
        <v>1329</v>
      </c>
      <c r="C47" s="27" t="s">
        <v>1271</v>
      </c>
    </row>
    <row r="48" spans="1:3">
      <c r="A48" s="27" t="s">
        <v>1330</v>
      </c>
      <c r="B48" s="27" t="s">
        <v>1331</v>
      </c>
      <c r="C48" s="27" t="s">
        <v>1332</v>
      </c>
    </row>
    <row r="49" spans="1:3">
      <c r="A49" s="27" t="s">
        <v>1333</v>
      </c>
      <c r="B49" s="27" t="s">
        <v>1334</v>
      </c>
      <c r="C49" s="27" t="s">
        <v>1335</v>
      </c>
    </row>
    <row r="50" spans="1:3">
      <c r="A50" s="27" t="s">
        <v>1336</v>
      </c>
      <c r="B50" s="27" t="s">
        <v>1337</v>
      </c>
      <c r="C50" s="27" t="s">
        <v>1315</v>
      </c>
    </row>
    <row r="51" spans="1:3">
      <c r="A51" s="27" t="s">
        <v>1338</v>
      </c>
      <c r="B51" s="27" t="s">
        <v>1339</v>
      </c>
      <c r="C51" s="27" t="s">
        <v>1247</v>
      </c>
    </row>
    <row r="52" spans="1:3">
      <c r="A52" s="27" t="s">
        <v>1340</v>
      </c>
      <c r="B52" s="27" t="s">
        <v>1341</v>
      </c>
      <c r="C52" s="27" t="s">
        <v>1257</v>
      </c>
    </row>
    <row r="53" spans="1:3">
      <c r="A53" s="27" t="s">
        <v>1342</v>
      </c>
      <c r="B53" s="27" t="s">
        <v>1343</v>
      </c>
      <c r="C53" s="27" t="s">
        <v>1335</v>
      </c>
    </row>
    <row r="54" spans="1:3">
      <c r="A54" s="27" t="s">
        <v>1101</v>
      </c>
      <c r="B54" s="27" t="s">
        <v>1099</v>
      </c>
      <c r="C54" s="27" t="s">
        <v>1100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TEMPLATE_PARAMS">
    <tabColor indexed="47"/>
  </sheetPr>
  <dimension ref="A1"/>
  <sheetViews>
    <sheetView zoomScaleNormal="100" workbookViewId="0"/>
  </sheetViews>
  <sheetFormatPr defaultRowHeight="11.25"/>
  <cols>
    <col min="1" max="16384" width="9.140625" style="27"/>
  </cols>
  <sheetData/>
  <sheetProtection formatColumns="0" formatRows="0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Load">
    <tabColor indexed="47"/>
  </sheetPr>
  <dimension ref="A1"/>
  <sheetViews>
    <sheetView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LoadResults">
    <tabColor indexed="47"/>
  </sheetPr>
  <dimension ref="A1"/>
  <sheetViews>
    <sheetView zoomScaleNormal="100" workbookViewId="0"/>
  </sheetViews>
  <sheetFormatPr defaultRowHeight="11.25"/>
  <sheetData/>
  <sheetProtection formatColumns="0" formatRows="0"/>
  <phoneticPr fontId="0" type="noConversion"/>
  <pageMargins left="0.7" right="0.7" top="0.75" bottom="0.75" header="0.3" footer="0.3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LoadFiles">
    <tabColor indexed="47"/>
  </sheetPr>
  <dimension ref="A1"/>
  <sheetViews>
    <sheetView zoomScaleNormal="100" workbookViewId="0"/>
  </sheetViews>
  <sheetFormatPr defaultRowHeight="11.25"/>
  <sheetData/>
  <sheetProtection formatColumns="0" formatRows="0"/>
  <phoneticPr fontId="0" type="noConversion"/>
  <pageMargins left="0.7" right="0.7" top="0.75" bottom="0.75" header="0.3" footer="0.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2:B6"/>
  <sheetViews>
    <sheetView zoomScaleNormal="100" workbookViewId="0"/>
  </sheetViews>
  <sheetFormatPr defaultRowHeight="10.5"/>
  <cols>
    <col min="1" max="1" width="9.140625" style="156"/>
    <col min="2" max="2" width="100.7109375" style="156" customWidth="1"/>
    <col min="3" max="16384" width="9.140625" style="156"/>
  </cols>
  <sheetData>
    <row r="2" spans="2:2" ht="84">
      <c r="B2" s="155" t="s">
        <v>967</v>
      </c>
    </row>
    <row r="3" spans="2:2">
      <c r="B3" s="157" t="s">
        <v>350</v>
      </c>
    </row>
    <row r="4" spans="2:2">
      <c r="B4" s="157"/>
    </row>
    <row r="5" spans="2:2">
      <c r="B5" s="157"/>
    </row>
    <row r="6" spans="2:2">
      <c r="B6" s="157"/>
    </row>
  </sheetData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UIButtons">
    <tabColor indexed="47"/>
  </sheetPr>
  <dimension ref="A1"/>
  <sheetViews>
    <sheetView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VLDCommon">
    <tabColor indexed="47"/>
  </sheetPr>
  <dimension ref="A1"/>
  <sheetViews>
    <sheetView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VLDIntegrity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GeneralAPI">
    <tabColor indexed="47"/>
  </sheetPr>
  <dimension ref="A1"/>
  <sheetViews>
    <sheetView zoomScaleNormal="100" workbookViewId="0"/>
  </sheetViews>
  <sheetFormatPr defaultRowHeight="11.25" customHeight="1"/>
  <cols>
    <col min="1" max="16384" width="9.140625" style="28"/>
  </cols>
  <sheetData/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ONTACTS"/>
  <dimension ref="A1:J32"/>
  <sheetViews>
    <sheetView showGridLines="0" topLeftCell="D5" zoomScale="90" zoomScaleNormal="90" workbookViewId="0"/>
  </sheetViews>
  <sheetFormatPr defaultRowHeight="15.75" customHeight="1"/>
  <cols>
    <col min="1" max="2" width="16.28515625" style="184" hidden="1" customWidth="1"/>
    <col min="3" max="3" width="2.7109375" style="184" hidden="1" customWidth="1"/>
    <col min="4" max="5" width="2.7109375" style="184" customWidth="1"/>
    <col min="6" max="6" width="25.7109375" style="184" customWidth="1"/>
    <col min="7" max="7" width="60.7109375" style="184" customWidth="1"/>
    <col min="8" max="9" width="2.7109375" style="184" customWidth="1"/>
    <col min="10" max="16384" width="9.140625" style="184"/>
  </cols>
  <sheetData>
    <row r="1" spans="1:10" ht="29.25" hidden="1" customHeight="1">
      <c r="A1" s="183"/>
    </row>
    <row r="2" spans="1:10" ht="29.25" hidden="1" customHeight="1">
      <c r="A2" s="185"/>
    </row>
    <row r="3" spans="1:10" ht="29.25" hidden="1" customHeight="1">
      <c r="A3" s="185"/>
    </row>
    <row r="4" spans="1:10" ht="12" hidden="1" customHeight="1">
      <c r="A4" s="185"/>
    </row>
    <row r="5" spans="1:10" s="189" customFormat="1" ht="14.25" customHeight="1">
      <c r="A5" s="186"/>
      <c r="B5" s="187"/>
      <c r="C5" s="188"/>
      <c r="G5" s="190" t="str">
        <f>version</f>
        <v>Версия 1.0.1</v>
      </c>
      <c r="H5" s="191"/>
    </row>
    <row r="6" spans="1:10" s="195" customFormat="1" ht="3" customHeight="1">
      <c r="A6" s="192"/>
      <c r="B6" s="193"/>
      <c r="C6" s="194"/>
      <c r="F6" s="448"/>
      <c r="G6" s="448"/>
      <c r="H6" s="196"/>
    </row>
    <row r="7" spans="1:10" s="199" customFormat="1" ht="18" customHeight="1">
      <c r="A7" s="197"/>
      <c r="B7" s="193"/>
      <c r="C7" s="198"/>
      <c r="E7" s="449" t="s">
        <v>421</v>
      </c>
      <c r="F7" s="450"/>
      <c r="G7" s="451"/>
      <c r="H7" s="200"/>
    </row>
    <row r="8" spans="1:10" s="199" customFormat="1" ht="5.25" customHeight="1">
      <c r="A8" s="197"/>
      <c r="B8" s="193"/>
      <c r="C8" s="198"/>
      <c r="D8" s="201"/>
      <c r="E8" s="201"/>
      <c r="F8" s="201"/>
      <c r="G8" s="201"/>
      <c r="H8" s="200"/>
    </row>
    <row r="9" spans="1:10" s="199" customFormat="1" ht="6" customHeight="1">
      <c r="A9" s="197"/>
      <c r="B9" s="193"/>
      <c r="C9" s="198"/>
      <c r="D9" s="201"/>
      <c r="E9" s="201"/>
      <c r="F9" s="452"/>
      <c r="G9" s="452"/>
      <c r="H9" s="200"/>
    </row>
    <row r="10" spans="1:10" s="189" customFormat="1" ht="21" customHeight="1">
      <c r="A10" s="186"/>
      <c r="B10" s="187"/>
      <c r="C10" s="188"/>
      <c r="D10" s="202"/>
      <c r="E10" s="453" t="s">
        <v>422</v>
      </c>
      <c r="F10" s="453"/>
      <c r="G10" s="203" t="s">
        <v>143</v>
      </c>
      <c r="H10" s="204"/>
      <c r="I10" s="205"/>
      <c r="J10" s="206">
        <v>2020</v>
      </c>
    </row>
    <row r="11" spans="1:10" ht="12" customHeight="1">
      <c r="D11" s="207"/>
      <c r="E11" s="208"/>
      <c r="F11" s="208"/>
      <c r="G11" s="208"/>
      <c r="H11" s="207"/>
      <c r="J11" s="185" t="s">
        <v>966</v>
      </c>
    </row>
    <row r="12" spans="1:10" ht="27" customHeight="1">
      <c r="D12" s="207"/>
      <c r="F12" s="209"/>
      <c r="G12" s="210" t="s">
        <v>423</v>
      </c>
      <c r="H12" s="207"/>
    </row>
    <row r="13" spans="1:10" ht="18" customHeight="1">
      <c r="D13" s="207"/>
      <c r="E13" s="211"/>
      <c r="F13" s="212" t="s">
        <v>424</v>
      </c>
      <c r="G13" s="213"/>
      <c r="H13" s="207"/>
    </row>
    <row r="14" spans="1:10" ht="18" customHeight="1">
      <c r="D14" s="207"/>
      <c r="E14" s="211"/>
      <c r="F14" s="212" t="s">
        <v>425</v>
      </c>
      <c r="G14" s="213"/>
      <c r="H14" s="207"/>
    </row>
    <row r="15" spans="1:10" ht="18" customHeight="1">
      <c r="D15" s="207"/>
      <c r="E15" s="211"/>
      <c r="F15" s="212" t="s">
        <v>426</v>
      </c>
      <c r="G15" s="213"/>
      <c r="H15" s="207"/>
    </row>
    <row r="16" spans="1:10" ht="15" hidden="1" customHeight="1">
      <c r="D16" s="207"/>
      <c r="E16" s="214"/>
      <c r="F16" s="214"/>
      <c r="G16" s="214"/>
      <c r="H16" s="207"/>
    </row>
    <row r="17" spans="1:8" ht="18" customHeight="1">
      <c r="D17" s="207"/>
      <c r="F17" s="215"/>
      <c r="G17" s="216" t="s">
        <v>99</v>
      </c>
      <c r="H17" s="207"/>
    </row>
    <row r="18" spans="1:8" ht="30" customHeight="1">
      <c r="A18" s="217" t="s">
        <v>311</v>
      </c>
      <c r="B18" s="218" t="s">
        <v>427</v>
      </c>
      <c r="D18" s="207"/>
      <c r="E18" s="211"/>
      <c r="F18" s="212" t="s">
        <v>100</v>
      </c>
      <c r="G18" s="213"/>
      <c r="H18" s="207"/>
    </row>
    <row r="19" spans="1:8" ht="18" customHeight="1">
      <c r="A19" s="217" t="s">
        <v>312</v>
      </c>
      <c r="B19" s="218" t="s">
        <v>77</v>
      </c>
      <c r="D19" s="207"/>
      <c r="E19" s="211"/>
      <c r="F19" s="212" t="s">
        <v>77</v>
      </c>
      <c r="G19" s="213"/>
      <c r="H19" s="207"/>
    </row>
    <row r="20" spans="1:8" ht="18" customHeight="1">
      <c r="A20" s="217" t="s">
        <v>313</v>
      </c>
      <c r="B20" s="218" t="s">
        <v>78</v>
      </c>
      <c r="D20" s="207"/>
      <c r="E20" s="211"/>
      <c r="F20" s="212" t="s">
        <v>78</v>
      </c>
      <c r="G20" s="213"/>
      <c r="H20" s="207"/>
    </row>
    <row r="21" spans="1:8" ht="18" customHeight="1">
      <c r="A21" s="217" t="s">
        <v>169</v>
      </c>
      <c r="B21" s="218" t="s">
        <v>84</v>
      </c>
      <c r="D21" s="207"/>
      <c r="E21" s="211"/>
      <c r="F21" s="212" t="s">
        <v>84</v>
      </c>
      <c r="G21" s="213"/>
      <c r="H21" s="207"/>
    </row>
    <row r="22" spans="1:8" ht="15" hidden="1" customHeight="1">
      <c r="A22" s="217"/>
      <c r="B22" s="218"/>
      <c r="D22" s="207"/>
      <c r="E22" s="214"/>
      <c r="F22" s="214"/>
      <c r="G22" s="214"/>
      <c r="H22" s="207"/>
    </row>
    <row r="23" spans="1:8" ht="18" customHeight="1">
      <c r="A23" s="217"/>
      <c r="B23" s="218"/>
      <c r="D23" s="207"/>
      <c r="F23" s="215"/>
      <c r="G23" s="216" t="s">
        <v>428</v>
      </c>
      <c r="H23" s="207"/>
    </row>
    <row r="24" spans="1:8" ht="30" customHeight="1">
      <c r="A24" s="217"/>
      <c r="B24" s="218"/>
      <c r="D24" s="207"/>
      <c r="E24" s="211"/>
      <c r="F24" s="212" t="s">
        <v>100</v>
      </c>
      <c r="G24" s="213"/>
      <c r="H24" s="207"/>
    </row>
    <row r="25" spans="1:8" ht="18" customHeight="1">
      <c r="A25" s="217"/>
      <c r="B25" s="218"/>
      <c r="D25" s="207"/>
      <c r="E25" s="211"/>
      <c r="F25" s="212" t="s">
        <v>78</v>
      </c>
      <c r="G25" s="213"/>
      <c r="H25" s="207"/>
    </row>
    <row r="26" spans="1:8" ht="12" customHeight="1">
      <c r="D26" s="207"/>
      <c r="E26" s="208"/>
      <c r="F26" s="208"/>
      <c r="G26" s="208"/>
      <c r="H26" s="207"/>
    </row>
    <row r="32" spans="1:8" ht="15.75" customHeight="1">
      <c r="F32" s="134"/>
    </row>
  </sheetData>
  <sheetProtection password="8906" sheet="1" objects="1" scenarios="1" formatColumns="0" formatRows="0"/>
  <mergeCells count="4">
    <mergeCell ref="F6:G6"/>
    <mergeCell ref="E7:G7"/>
    <mergeCell ref="F9:G9"/>
    <mergeCell ref="E10:F10"/>
  </mergeCells>
  <dataValidations count="1">
    <dataValidation type="textLength" allowBlank="1" showInputMessage="1" showErrorMessage="1" errorTitle="Внимание" error="Длина поля не может превышать 300 символов!" sqref="G13:G15 G18:G21 G24:G25">
      <formula1>0</formula1>
      <formula2>300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FuelData">
    <tabColor indexed="47"/>
  </sheetPr>
  <dimension ref="A1"/>
  <sheetViews>
    <sheetView zoomScaleNormal="100" workbookViewId="0"/>
  </sheetViews>
  <sheetFormatPr defaultRowHeight="11.25" customHeight="1"/>
  <cols>
    <col min="1" max="16384" width="9.140625" style="28"/>
  </cols>
  <sheetData/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ListOrg">
    <tabColor indexed="47"/>
  </sheetPr>
  <dimension ref="A1"/>
  <sheetViews>
    <sheetView zoomScaleNormal="100" workbookViewId="0"/>
  </sheetViews>
  <sheetFormatPr defaultRowHeight="11.25"/>
  <sheetData/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ListObjects">
    <tabColor indexed="47"/>
  </sheetPr>
  <dimension ref="A1"/>
  <sheetViews>
    <sheetView zoomScaleNormal="100" workbookViewId="0"/>
  </sheetViews>
  <sheetFormatPr defaultRowHeight="11.25"/>
  <sheetData/>
  <sheetProtection formatColumns="0" formatRows="0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VLDGeneral">
    <tabColor indexed="47"/>
  </sheetPr>
  <dimension ref="A1"/>
  <sheetViews>
    <sheetView zoomScaleNormal="100" workbookViewId="0"/>
  </sheetViews>
  <sheetFormatPr defaultRowHeight="11.25"/>
  <sheetData/>
  <phoneticPr fontId="3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VLDUniqueness">
    <tabColor indexed="47"/>
  </sheetPr>
  <dimension ref="A1"/>
  <sheetViews>
    <sheetView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frmOrg">
    <tabColor indexed="47"/>
  </sheetPr>
  <dimension ref="A1"/>
  <sheetViews>
    <sheetView showGridLines="0"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"/>
    <col min="27" max="36" width="9.140625" style="8"/>
    <col min="37" max="16384" width="9.140625" style="2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6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transitionEntry="1" codeName="LIST_ORG">
    <tabColor indexed="11"/>
  </sheetPr>
  <dimension ref="A1:CF25"/>
  <sheetViews>
    <sheetView showGridLines="0" tabSelected="1" topLeftCell="C3" zoomScale="90" zoomScaleNormal="90" workbookViewId="0">
      <pane xSplit="8" ySplit="12" topLeftCell="K15" activePane="bottomRight" state="frozen"/>
      <selection activeCell="C3" sqref="C3"/>
      <selection pane="topRight" activeCell="K3" sqref="K3"/>
      <selection pane="bottomLeft" activeCell="C15" sqref="C15"/>
      <selection pane="bottomRight" activeCell="K12" sqref="K12:K14"/>
    </sheetView>
  </sheetViews>
  <sheetFormatPr defaultRowHeight="11.25"/>
  <cols>
    <col min="1" max="1" width="8.7109375" style="22" hidden="1" customWidth="1"/>
    <col min="2" max="2" width="8.7109375" style="20" hidden="1" customWidth="1"/>
    <col min="3" max="3" width="0.28515625" style="20" customWidth="1"/>
    <col min="4" max="4" width="9.7109375" hidden="1" customWidth="1"/>
    <col min="5" max="5" width="3.7109375" style="20" hidden="1" customWidth="1"/>
    <col min="6" max="6" width="4.42578125" style="20" customWidth="1"/>
    <col min="7" max="7" width="6.7109375" style="20" customWidth="1"/>
    <col min="8" max="8" width="6.85546875" style="20" customWidth="1"/>
    <col min="9" max="9" width="8.5703125" style="21" customWidth="1"/>
    <col min="10" max="10" width="15.85546875" style="21" customWidth="1"/>
    <col min="11" max="11" width="10.140625" style="21" customWidth="1"/>
    <col min="12" max="12" width="17.140625" style="20" customWidth="1"/>
    <col min="13" max="13" width="6.28515625" style="20" customWidth="1"/>
    <col min="14" max="14" width="7.5703125" style="20" customWidth="1"/>
    <col min="15" max="15" width="12.5703125" style="20" hidden="1" customWidth="1"/>
    <col min="16" max="16" width="8.7109375" style="20" hidden="1" customWidth="1"/>
    <col min="17" max="17" width="2.7109375" style="20" hidden="1" customWidth="1"/>
    <col min="18" max="18" width="12.5703125" style="20" customWidth="1"/>
    <col min="19" max="19" width="7.7109375" style="20" customWidth="1"/>
    <col min="20" max="20" width="6.85546875" style="20" customWidth="1"/>
    <col min="21" max="21" width="16.5703125" style="20" customWidth="1"/>
    <col min="22" max="22" width="2.7109375" style="20" hidden="1" customWidth="1"/>
    <col min="23" max="23" width="9.7109375" style="20" hidden="1" customWidth="1"/>
    <col min="24" max="27" width="2.7109375" style="20" hidden="1" customWidth="1"/>
    <col min="28" max="28" width="2.7109375" style="22" hidden="1" customWidth="1"/>
    <col min="29" max="29" width="14" style="22" customWidth="1"/>
    <col min="30" max="34" width="2.7109375" style="2" hidden="1" customWidth="1"/>
    <col min="35" max="35" width="2.7109375" style="22" hidden="1" customWidth="1"/>
    <col min="36" max="41" width="2.7109375" style="2" hidden="1" customWidth="1"/>
    <col min="42" max="42" width="2.7109375" style="22" hidden="1" customWidth="1"/>
    <col min="43" max="48" width="2.7109375" style="2" hidden="1" customWidth="1"/>
    <col min="49" max="50" width="2.7109375" style="22" hidden="1" customWidth="1"/>
    <col min="51" max="78" width="2.7109375" style="2" hidden="1" customWidth="1"/>
    <col min="79" max="79" width="23.85546875" style="22" customWidth="1"/>
    <col min="80" max="80" width="2.5703125" style="2" hidden="1" customWidth="1"/>
    <col min="81" max="81" width="12.140625" style="2" customWidth="1"/>
    <col min="82" max="82" width="6.42578125" style="2" customWidth="1"/>
    <col min="83" max="83" width="7.5703125" style="2" customWidth="1"/>
    <col min="84" max="84" width="9.140625" style="2" customWidth="1"/>
    <col min="85" max="16384" width="9.140625" style="2"/>
  </cols>
  <sheetData>
    <row r="1" spans="1:84" s="20" customFormat="1" ht="12" hidden="1" customHeight="1">
      <c r="A1" s="19"/>
      <c r="D1"/>
      <c r="Y1" s="23"/>
      <c r="Z1" s="23"/>
      <c r="AA1" s="23"/>
      <c r="AB1" s="22"/>
      <c r="AC1" s="22"/>
      <c r="AI1" s="22"/>
      <c r="AP1" s="22"/>
      <c r="AW1" s="22"/>
      <c r="AX1" s="22"/>
      <c r="CA1" s="22"/>
    </row>
    <row r="2" spans="1:84" s="20" customFormat="1" ht="12" hidden="1" customHeight="1">
      <c r="A2" s="19"/>
      <c r="D2"/>
      <c r="E2"/>
      <c r="F2" s="42"/>
      <c r="G2" s="42"/>
      <c r="H2" s="42"/>
      <c r="I2" s="42"/>
      <c r="J2" s="42"/>
      <c r="K2" s="42"/>
      <c r="L2" s="42"/>
      <c r="M2" s="23"/>
      <c r="T2" s="23"/>
      <c r="U2" s="23"/>
      <c r="V2" s="23"/>
      <c r="W2" s="23"/>
      <c r="X2" s="23"/>
      <c r="Z2" s="32"/>
      <c r="AA2" s="32"/>
      <c r="AB2" s="32"/>
      <c r="AC2" s="25"/>
      <c r="AD2" s="23"/>
      <c r="AE2" s="23"/>
      <c r="AF2" s="23"/>
      <c r="AG2" s="23"/>
      <c r="AH2" s="23"/>
      <c r="AI2" s="25"/>
      <c r="AP2" s="25"/>
      <c r="AW2" s="32"/>
      <c r="AX2" s="25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CA2" s="25"/>
    </row>
    <row r="3" spans="1:84" s="20" customFormat="1" ht="9.75" customHeight="1">
      <c r="A3" s="19"/>
      <c r="D3"/>
      <c r="E3" s="23"/>
      <c r="F3" s="23"/>
      <c r="G3" s="23"/>
      <c r="H3" s="23"/>
      <c r="I3" s="23"/>
      <c r="J3" s="23"/>
      <c r="K3" s="23"/>
      <c r="L3" s="23"/>
      <c r="P3"/>
      <c r="Q3"/>
      <c r="R3"/>
      <c r="S3"/>
      <c r="T3"/>
      <c r="U3"/>
      <c r="V3"/>
      <c r="W3"/>
      <c r="X3"/>
      <c r="Y3"/>
      <c r="Z3"/>
      <c r="AA3"/>
      <c r="AB3" s="23"/>
      <c r="AC3" s="23"/>
      <c r="AD3" s="23"/>
      <c r="AE3" s="23"/>
      <c r="AF3" s="23"/>
      <c r="AG3" s="23"/>
      <c r="AH3" s="23"/>
      <c r="AI3" s="25"/>
      <c r="AP3" s="25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CA3" s="23"/>
    </row>
    <row r="4" spans="1:84" s="20" customFormat="1" ht="15" customHeight="1">
      <c r="A4" s="19"/>
      <c r="C4" s="47"/>
      <c r="D4"/>
      <c r="E4" s="47"/>
      <c r="H4" s="170" t="s">
        <v>478</v>
      </c>
      <c r="I4" s="169"/>
      <c r="J4" s="169"/>
      <c r="K4" s="169"/>
      <c r="M4"/>
      <c r="N4"/>
      <c r="O4" s="44"/>
      <c r="P4"/>
      <c r="Q4"/>
      <c r="R4"/>
      <c r="S4"/>
      <c r="T4"/>
      <c r="U4"/>
      <c r="V4"/>
      <c r="W4"/>
      <c r="X4"/>
      <c r="Y4"/>
      <c r="Z4"/>
      <c r="AA4"/>
      <c r="AB4" s="25"/>
      <c r="AC4" s="25"/>
      <c r="AD4" s="23"/>
      <c r="AE4" s="23"/>
      <c r="AF4" s="23"/>
      <c r="AG4" s="23"/>
      <c r="AH4" s="23"/>
      <c r="AI4" s="25"/>
      <c r="AP4" s="25"/>
      <c r="AW4" s="25"/>
      <c r="AX4" s="25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CA4" s="25"/>
    </row>
    <row r="5" spans="1:84" s="20" customFormat="1" ht="9" customHeight="1">
      <c r="A5" s="19"/>
      <c r="D5"/>
      <c r="E5" s="45"/>
      <c r="F5" s="45"/>
      <c r="G5" s="45"/>
      <c r="H5" s="45"/>
      <c r="I5" s="469"/>
      <c r="J5" s="469"/>
      <c r="K5" s="46"/>
      <c r="L5" s="45"/>
      <c r="O5" s="44"/>
      <c r="P5"/>
      <c r="Q5"/>
      <c r="R5"/>
      <c r="S5"/>
      <c r="T5"/>
      <c r="U5"/>
      <c r="V5"/>
      <c r="W5"/>
      <c r="X5"/>
      <c r="Y5"/>
      <c r="Z5"/>
      <c r="AA5"/>
      <c r="AB5" s="25"/>
      <c r="AC5" s="25"/>
      <c r="AD5" s="23"/>
      <c r="AE5" s="23"/>
      <c r="AF5" s="23"/>
      <c r="AG5" s="23"/>
      <c r="AH5" s="23"/>
      <c r="AI5" s="25"/>
      <c r="AP5" s="25"/>
      <c r="AW5" s="25"/>
      <c r="AX5" s="25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CA5" s="25"/>
    </row>
    <row r="6" spans="1:84" s="20" customFormat="1" ht="1.5" customHeight="1">
      <c r="A6" s="19"/>
      <c r="D6"/>
      <c r="E6" s="45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 s="25"/>
      <c r="AC6" s="25"/>
      <c r="AD6" s="23"/>
      <c r="AE6" s="23"/>
      <c r="AF6" s="23"/>
      <c r="AG6" s="23"/>
      <c r="AH6" s="23"/>
      <c r="AI6" s="25"/>
      <c r="AP6" s="25"/>
      <c r="AW6" s="25"/>
      <c r="AX6" s="25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CA6" s="25"/>
    </row>
    <row r="7" spans="1:84" s="20" customFormat="1" ht="1.5" customHeight="1">
      <c r="A7" s="19"/>
      <c r="D7"/>
      <c r="E7" s="45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 s="471"/>
      <c r="BS7" s="471"/>
      <c r="BT7" s="471"/>
      <c r="BU7" s="471"/>
      <c r="BV7" s="471"/>
      <c r="BW7" s="471"/>
      <c r="BX7" s="471"/>
      <c r="BY7" s="471"/>
      <c r="BZ7" s="471"/>
      <c r="CA7"/>
      <c r="CB7" s="29"/>
      <c r="CC7" s="470"/>
      <c r="CD7" s="470"/>
      <c r="CE7" s="470"/>
      <c r="CF7" s="470"/>
    </row>
    <row r="8" spans="1:84" s="20" customFormat="1" ht="12" hidden="1" customHeight="1">
      <c r="A8" s="19"/>
      <c r="D8"/>
      <c r="E8" s="45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 s="45"/>
      <c r="AC8" s="45"/>
      <c r="AD8" s="45"/>
      <c r="AE8" s="45"/>
      <c r="AF8" s="25"/>
      <c r="AI8" s="45"/>
      <c r="AJ8" s="45"/>
      <c r="AK8" s="45"/>
      <c r="AL8" s="45"/>
      <c r="AM8" s="25"/>
      <c r="AP8" s="45"/>
      <c r="AQ8" s="45"/>
      <c r="AR8" s="45"/>
      <c r="AS8" s="45"/>
      <c r="AT8" s="25"/>
      <c r="AW8" s="45"/>
      <c r="AX8" s="45"/>
      <c r="AY8" s="45"/>
      <c r="AZ8" s="45"/>
      <c r="BA8" s="25"/>
      <c r="CA8" s="45"/>
    </row>
    <row r="9" spans="1:84" s="20" customFormat="1" ht="0.75" customHeight="1">
      <c r="A9" s="19"/>
      <c r="D9"/>
      <c r="E9" s="45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F9" s="25"/>
      <c r="AM9" s="25"/>
      <c r="AT9" s="25"/>
      <c r="BA9" s="25"/>
    </row>
    <row r="10" spans="1:84" s="20" customFormat="1" ht="12" hidden="1" customHeight="1">
      <c r="A10" s="19"/>
      <c r="D10"/>
      <c r="E10" s="45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 s="21"/>
      <c r="AC10" s="21"/>
      <c r="AD10" s="21"/>
      <c r="AH10" s="23"/>
      <c r="AI10" s="21"/>
      <c r="AJ10" s="21"/>
      <c r="AK10" s="21"/>
      <c r="AO10" s="23"/>
      <c r="AP10" s="21"/>
      <c r="AQ10" s="21"/>
      <c r="AR10" s="21"/>
      <c r="AV10" s="23"/>
      <c r="AW10" s="21"/>
      <c r="AX10" s="21"/>
      <c r="AY10" s="21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1"/>
      <c r="CB10" s="23"/>
    </row>
    <row r="11" spans="1:84" s="20" customFormat="1" ht="3" customHeight="1">
      <c r="A11" s="19"/>
      <c r="D11"/>
      <c r="E11" s="45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 s="43"/>
      <c r="AC11" s="43"/>
      <c r="AD11" s="43"/>
      <c r="AE11" s="43"/>
      <c r="AF11" s="23"/>
      <c r="AG11" s="23"/>
      <c r="AH11" s="23"/>
      <c r="AI11" s="43"/>
      <c r="AJ11" s="43"/>
      <c r="AK11" s="43"/>
      <c r="AL11" s="43"/>
      <c r="AM11" s="23"/>
      <c r="AN11" s="23"/>
      <c r="AO11" s="23"/>
      <c r="AP11" s="43"/>
      <c r="AQ11" s="43"/>
      <c r="AR11" s="43"/>
      <c r="AS11" s="43"/>
      <c r="AT11" s="23"/>
      <c r="AU11" s="23"/>
      <c r="AV11" s="23"/>
      <c r="AW11" s="43"/>
      <c r="AX11" s="43"/>
      <c r="AY11" s="43"/>
      <c r="AZ11" s="4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43"/>
      <c r="CB11" s="23"/>
      <c r="CC11" s="23"/>
      <c r="CD11" s="23"/>
      <c r="CE11" s="23"/>
      <c r="CF11" s="23"/>
    </row>
    <row r="12" spans="1:84" ht="31.5" customHeight="1">
      <c r="E12" s="45"/>
      <c r="F12" s="455" t="s">
        <v>71</v>
      </c>
      <c r="G12" s="454" t="s">
        <v>90</v>
      </c>
      <c r="H12" s="455" t="s">
        <v>91</v>
      </c>
      <c r="I12" s="455" t="s">
        <v>92</v>
      </c>
      <c r="J12" s="454" t="s">
        <v>760</v>
      </c>
      <c r="K12" s="454" t="s">
        <v>764</v>
      </c>
      <c r="L12" s="454" t="s">
        <v>384</v>
      </c>
      <c r="M12" s="455" t="s">
        <v>93</v>
      </c>
      <c r="N12" s="462" t="s">
        <v>385</v>
      </c>
      <c r="O12" s="455" t="s">
        <v>168</v>
      </c>
      <c r="P12" s="454" t="s">
        <v>498</v>
      </c>
      <c r="Q12" s="454"/>
      <c r="R12" s="454" t="s">
        <v>87</v>
      </c>
      <c r="S12" s="454" t="s">
        <v>88</v>
      </c>
      <c r="T12" s="454" t="s">
        <v>72</v>
      </c>
      <c r="U12" s="454" t="s">
        <v>153</v>
      </c>
      <c r="V12" s="454"/>
      <c r="W12" s="454" t="s">
        <v>763</v>
      </c>
      <c r="X12" s="454"/>
      <c r="Y12" s="454"/>
      <c r="Z12" s="454"/>
      <c r="AA12" s="454"/>
      <c r="AB12" s="454"/>
      <c r="AC12" s="454" t="s">
        <v>383</v>
      </c>
      <c r="AD12" s="454"/>
      <c r="AE12" s="454"/>
      <c r="AF12" s="454"/>
      <c r="AG12" s="454"/>
      <c r="AH12" s="454"/>
      <c r="AI12" s="454"/>
      <c r="AJ12" s="454"/>
      <c r="AK12" s="454"/>
      <c r="AL12" s="454"/>
      <c r="AM12" s="454"/>
      <c r="AN12" s="454"/>
      <c r="AO12" s="454"/>
      <c r="AP12" s="454"/>
      <c r="AQ12" s="454"/>
      <c r="AR12" s="454"/>
      <c r="AS12" s="454"/>
      <c r="AT12" s="454"/>
      <c r="AU12" s="454"/>
      <c r="AV12" s="454"/>
      <c r="AW12" s="454"/>
      <c r="AX12" s="454"/>
      <c r="AY12" s="454"/>
      <c r="AZ12" s="454"/>
      <c r="BA12" s="454"/>
      <c r="BB12" s="454"/>
      <c r="BC12" s="454"/>
      <c r="BD12" s="454"/>
      <c r="BE12" s="454"/>
      <c r="BF12" s="454"/>
      <c r="BG12" s="454"/>
      <c r="BH12" s="454"/>
      <c r="BI12" s="454"/>
      <c r="BJ12" s="454"/>
      <c r="BK12" s="454"/>
      <c r="BL12" s="454"/>
      <c r="BM12" s="454"/>
      <c r="BN12" s="454"/>
      <c r="BO12" s="454"/>
      <c r="BP12" s="454"/>
      <c r="BQ12" s="454"/>
      <c r="BR12" s="454"/>
      <c r="BS12" s="454"/>
      <c r="BT12" s="454"/>
      <c r="BU12" s="454"/>
      <c r="BV12" s="454"/>
      <c r="BW12" s="454"/>
      <c r="BX12" s="454"/>
      <c r="BY12" s="454"/>
      <c r="BZ12" s="454"/>
      <c r="CA12" s="454" t="s">
        <v>942</v>
      </c>
      <c r="CB12" s="455"/>
      <c r="CC12" s="455" t="s">
        <v>99</v>
      </c>
      <c r="CD12" s="455"/>
      <c r="CE12" s="455"/>
      <c r="CF12" s="455"/>
    </row>
    <row r="13" spans="1:84" ht="12" customHeight="1">
      <c r="E13" s="49"/>
      <c r="F13" s="455"/>
      <c r="G13" s="455"/>
      <c r="H13" s="455"/>
      <c r="I13" s="455"/>
      <c r="J13" s="455"/>
      <c r="K13" s="455"/>
      <c r="L13" s="455"/>
      <c r="M13" s="455"/>
      <c r="N13" s="463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5"/>
      <c r="AL13" s="455"/>
      <c r="AM13" s="455"/>
      <c r="AN13" s="455"/>
      <c r="AO13" s="455"/>
      <c r="AP13" s="455"/>
      <c r="AQ13" s="455"/>
      <c r="AR13" s="455"/>
      <c r="AS13" s="455"/>
      <c r="AT13" s="455"/>
      <c r="AU13" s="455"/>
      <c r="AV13" s="455"/>
      <c r="AW13" s="455"/>
      <c r="AX13" s="455"/>
      <c r="AY13" s="455"/>
      <c r="AZ13" s="455"/>
      <c r="BA13" s="455"/>
      <c r="BB13" s="455"/>
      <c r="BC13" s="455"/>
      <c r="BD13" s="455"/>
      <c r="BE13" s="455"/>
      <c r="BF13" s="455"/>
      <c r="BG13" s="455"/>
      <c r="BH13" s="455"/>
      <c r="BI13" s="455"/>
      <c r="BJ13" s="455"/>
      <c r="BK13" s="455"/>
      <c r="BL13" s="455"/>
      <c r="BM13" s="455"/>
      <c r="BN13" s="455"/>
      <c r="BO13" s="455"/>
      <c r="BP13" s="455"/>
      <c r="BQ13" s="455"/>
      <c r="BR13" s="455"/>
      <c r="BS13" s="455"/>
      <c r="BT13" s="455"/>
      <c r="BU13" s="455"/>
      <c r="BV13" s="455"/>
      <c r="BW13" s="455"/>
      <c r="BX13" s="455"/>
      <c r="BY13" s="455"/>
      <c r="BZ13" s="455"/>
      <c r="CA13" s="455"/>
      <c r="CB13" s="455"/>
      <c r="CC13" s="455" t="s">
        <v>100</v>
      </c>
      <c r="CD13" s="455" t="s">
        <v>77</v>
      </c>
      <c r="CE13" s="455" t="s">
        <v>78</v>
      </c>
      <c r="CF13" s="455" t="s">
        <v>84</v>
      </c>
    </row>
    <row r="14" spans="1:84" s="20" customFormat="1" ht="72" customHeight="1">
      <c r="A14" s="22"/>
      <c r="D14"/>
      <c r="E14" s="49"/>
      <c r="F14" s="455"/>
      <c r="G14" s="455"/>
      <c r="H14" s="455"/>
      <c r="I14" s="455"/>
      <c r="J14" s="455"/>
      <c r="K14" s="455"/>
      <c r="L14" s="455"/>
      <c r="M14" s="455"/>
      <c r="N14" s="464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  <c r="AV14" s="455"/>
      <c r="AW14" s="455"/>
      <c r="AX14" s="455"/>
      <c r="AY14" s="455"/>
      <c r="AZ14" s="455"/>
      <c r="BA14" s="455"/>
      <c r="BB14" s="455"/>
      <c r="BC14" s="455"/>
      <c r="BD14" s="455"/>
      <c r="BE14" s="455"/>
      <c r="BF14" s="455"/>
      <c r="BG14" s="455"/>
      <c r="BH14" s="455"/>
      <c r="BI14" s="455"/>
      <c r="BJ14" s="455"/>
      <c r="BK14" s="455"/>
      <c r="BL14" s="455"/>
      <c r="BM14" s="455"/>
      <c r="BN14" s="455"/>
      <c r="BO14" s="455"/>
      <c r="BP14" s="455"/>
      <c r="BQ14" s="455"/>
      <c r="BR14" s="455"/>
      <c r="BS14" s="455"/>
      <c r="BT14" s="455"/>
      <c r="BU14" s="455"/>
      <c r="BV14" s="455"/>
      <c r="BW14" s="455"/>
      <c r="BX14" s="455"/>
      <c r="BY14" s="455"/>
      <c r="BZ14" s="455"/>
      <c r="CA14" s="455"/>
      <c r="CB14" s="455"/>
      <c r="CC14" s="455"/>
      <c r="CD14" s="455"/>
      <c r="CE14" s="455"/>
      <c r="CF14" s="455"/>
    </row>
    <row r="15" spans="1:84" ht="0.75" customHeight="1">
      <c r="E15" s="49"/>
      <c r="F15" s="123">
        <v>0</v>
      </c>
      <c r="G15" s="50"/>
      <c r="H15" s="50"/>
      <c r="I15" s="50"/>
      <c r="J15" s="50"/>
      <c r="K15" s="50"/>
      <c r="L15" s="50"/>
      <c r="M15" s="50"/>
      <c r="N15" s="50"/>
      <c r="O15" s="158"/>
      <c r="P15" s="158"/>
      <c r="Q15" s="158"/>
      <c r="R15" s="50"/>
      <c r="S15" s="50"/>
      <c r="T15" s="50"/>
      <c r="U15" s="50"/>
      <c r="V15" s="158"/>
      <c r="W15" s="158"/>
      <c r="X15" s="158"/>
      <c r="Y15" s="158"/>
      <c r="Z15" s="158"/>
      <c r="AA15" s="158"/>
      <c r="AB15" s="158"/>
      <c r="AC15" s="50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50"/>
      <c r="CB15" s="158"/>
      <c r="CC15" s="50"/>
      <c r="CD15" s="50"/>
      <c r="CE15" s="50"/>
      <c r="CF15" s="124"/>
    </row>
    <row r="16" spans="1:84" ht="53.25" customHeight="1">
      <c r="D16" s="136" t="s">
        <v>94</v>
      </c>
      <c r="E16" s="137" t="s">
        <v>296</v>
      </c>
      <c r="F16" s="112" t="s">
        <v>1052</v>
      </c>
      <c r="G16" s="392" t="s">
        <v>1099</v>
      </c>
      <c r="H16" s="392" t="s">
        <v>1100</v>
      </c>
      <c r="I16" s="392" t="s">
        <v>1101</v>
      </c>
      <c r="J16" s="392" t="s">
        <v>841</v>
      </c>
      <c r="K16" s="392" t="s">
        <v>1049</v>
      </c>
      <c r="L16" s="392" t="s">
        <v>1102</v>
      </c>
      <c r="M16" s="393" t="s">
        <v>97</v>
      </c>
      <c r="N16" s="219">
        <f>IF('Список объектов'!$Q$16="","Не определено",'Список объектов'!$Q$16)</f>
        <v>14</v>
      </c>
      <c r="O16" s="175" t="s">
        <v>1095</v>
      </c>
      <c r="P16" s="285" t="str">
        <f>IF(LEN(BZ16)=0,"ACTI","DELD")</f>
        <v>ACTI</v>
      </c>
      <c r="Q16" s="111"/>
      <c r="R16" s="396" t="s">
        <v>1096</v>
      </c>
      <c r="S16" s="397" t="s">
        <v>1097</v>
      </c>
      <c r="T16" s="403" t="s">
        <v>1098</v>
      </c>
      <c r="U16" s="402" t="str">
        <f>IF(LEN(T16)=0,"",VLOOKUP(T16,OKTMO_VS_TYPE_LIST,2,FALSE))</f>
        <v>городское поселение, в состав которого входит город</v>
      </c>
      <c r="V16" s="111"/>
      <c r="W16" s="175" t="s">
        <v>2567</v>
      </c>
      <c r="X16" s="111"/>
      <c r="Y16" s="111"/>
      <c r="Z16" s="111"/>
      <c r="AA16" s="111"/>
      <c r="AB16" s="111"/>
      <c r="AC16" s="402" t="s">
        <v>1103</v>
      </c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404"/>
      <c r="CB16" s="111"/>
      <c r="CC16" s="122" t="s">
        <v>1200</v>
      </c>
      <c r="CD16" s="122" t="s">
        <v>1201</v>
      </c>
      <c r="CE16" s="122" t="s">
        <v>1202</v>
      </c>
      <c r="CF16" s="122" t="s">
        <v>1203</v>
      </c>
    </row>
    <row r="17" spans="1:84" ht="12" customHeight="1">
      <c r="C17" s="20" t="s">
        <v>301</v>
      </c>
      <c r="E17" s="139" t="s">
        <v>301</v>
      </c>
      <c r="F17" s="119"/>
      <c r="G17" s="120" t="s">
        <v>98</v>
      </c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1"/>
    </row>
    <row r="18" spans="1:84" s="20" customFormat="1">
      <c r="D18"/>
      <c r="E18" s="23" t="s">
        <v>345</v>
      </c>
      <c r="F18" s="117"/>
      <c r="G18" s="117"/>
      <c r="H18" s="117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7"/>
      <c r="AG18" s="117"/>
      <c r="AH18" s="117"/>
      <c r="AI18" s="118"/>
      <c r="AJ18" s="118"/>
      <c r="AK18" s="118"/>
      <c r="AL18" s="118"/>
      <c r="AM18" s="117"/>
      <c r="AN18" s="117"/>
      <c r="AO18" s="117"/>
      <c r="AP18" s="118"/>
      <c r="AQ18" s="118"/>
      <c r="AR18" s="118"/>
      <c r="AS18" s="118"/>
      <c r="AT18" s="117"/>
      <c r="AU18" s="117"/>
      <c r="AV18" s="117"/>
      <c r="AW18" s="118"/>
      <c r="AX18" s="118"/>
      <c r="AY18" s="118"/>
      <c r="AZ18" s="118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8"/>
      <c r="CB18" s="117"/>
      <c r="CC18" s="117"/>
      <c r="CD18" s="117"/>
      <c r="CE18" s="117"/>
      <c r="CF18" s="117"/>
    </row>
    <row r="19" spans="1:84" s="20" customFormat="1" ht="11.25" customHeight="1">
      <c r="A19" s="22"/>
      <c r="D19"/>
      <c r="F19" s="456" t="s">
        <v>2433</v>
      </c>
      <c r="G19" s="456"/>
      <c r="H19" s="456"/>
      <c r="I19" s="456"/>
      <c r="J19" s="456"/>
      <c r="K19" s="456"/>
      <c r="L19" s="457" t="s">
        <v>171</v>
      </c>
      <c r="M19" s="457"/>
      <c r="N19" s="465" t="s">
        <v>895</v>
      </c>
      <c r="AB19" s="22"/>
      <c r="AC19" s="22"/>
      <c r="AI19" s="22"/>
      <c r="AP19" s="22"/>
      <c r="AW19" s="22"/>
      <c r="AX19" s="22"/>
      <c r="CA19" s="22"/>
    </row>
    <row r="20" spans="1:84" s="20" customFormat="1" ht="11.25" customHeight="1">
      <c r="A20" s="22"/>
      <c r="D20"/>
      <c r="F20" s="456" t="s">
        <v>2566</v>
      </c>
      <c r="G20" s="456"/>
      <c r="H20" s="456"/>
      <c r="I20" s="456"/>
      <c r="J20" s="456"/>
      <c r="K20" s="456"/>
      <c r="L20" s="458"/>
      <c r="M20" s="458"/>
      <c r="N20" s="466"/>
      <c r="AB20" s="22"/>
      <c r="AC20" s="22"/>
      <c r="AI20" s="22"/>
      <c r="AP20" s="22"/>
      <c r="AW20" s="22"/>
      <c r="AX20" s="22"/>
      <c r="CA20" s="22"/>
    </row>
    <row r="21" spans="1:84" s="20" customFormat="1" ht="11.25" customHeight="1">
      <c r="A21" s="22"/>
      <c r="D21"/>
      <c r="F21" s="456" t="s">
        <v>963</v>
      </c>
      <c r="G21" s="456"/>
      <c r="H21" s="456"/>
      <c r="I21" s="456"/>
      <c r="J21" s="456"/>
      <c r="K21" s="456"/>
      <c r="L21" s="459"/>
      <c r="M21" s="459"/>
      <c r="N21" s="467"/>
      <c r="AB21" s="22"/>
      <c r="AC21" s="22"/>
      <c r="AI21" s="22"/>
      <c r="AP21" s="22"/>
      <c r="AW21" s="22"/>
      <c r="AX21" s="22"/>
      <c r="CA21" s="22"/>
    </row>
    <row r="22" spans="1:84" s="20" customFormat="1" ht="11.25" customHeight="1">
      <c r="A22" s="22"/>
      <c r="D22"/>
      <c r="F22" s="456" t="s">
        <v>1196</v>
      </c>
      <c r="G22" s="456"/>
      <c r="H22" s="456"/>
      <c r="I22" s="456"/>
      <c r="J22" s="456"/>
      <c r="K22" s="461"/>
      <c r="L22" s="460"/>
      <c r="M22" s="460"/>
      <c r="N22" s="468"/>
      <c r="AB22" s="22"/>
      <c r="AC22" s="22"/>
      <c r="AI22" s="22"/>
      <c r="AP22" s="22"/>
      <c r="AW22" s="22"/>
      <c r="AX22" s="22"/>
      <c r="CA22" s="22"/>
    </row>
    <row r="24" spans="1:84">
      <c r="AW24" s="2"/>
      <c r="AX24" s="2"/>
      <c r="BP24" s="22"/>
      <c r="BQ24" s="22"/>
    </row>
    <row r="25" spans="1:84">
      <c r="AW25" s="2"/>
      <c r="AX25" s="2"/>
      <c r="BP25" s="22"/>
      <c r="BQ25" s="22"/>
    </row>
  </sheetData>
  <sheetProtection password="8906" sheet="1" objects="1" scenarios="1" formatColumns="0" formatRows="0"/>
  <mergeCells count="90">
    <mergeCell ref="CC7:CF7"/>
    <mergeCell ref="BK12:BK14"/>
    <mergeCell ref="CC12:CF12"/>
    <mergeCell ref="CF13:CF14"/>
    <mergeCell ref="CA12:CA14"/>
    <mergeCell ref="CB12:CB14"/>
    <mergeCell ref="BU7:BZ7"/>
    <mergeCell ref="BM12:BM14"/>
    <mergeCell ref="BN12:BN14"/>
    <mergeCell ref="BO12:BO14"/>
    <mergeCell ref="BZ12:BZ14"/>
    <mergeCell ref="BR7:BT7"/>
    <mergeCell ref="BP12:BP14"/>
    <mergeCell ref="BT12:BT14"/>
    <mergeCell ref="BY12:BY14"/>
    <mergeCell ref="BX12:BX14"/>
    <mergeCell ref="CE13:CE14"/>
    <mergeCell ref="BS12:BS14"/>
    <mergeCell ref="AE12:AE14"/>
    <mergeCell ref="AF12:AF14"/>
    <mergeCell ref="BI12:BI14"/>
    <mergeCell ref="BJ12:BJ14"/>
    <mergeCell ref="AZ12:AZ14"/>
    <mergeCell ref="BA12:BA14"/>
    <mergeCell ref="AN12:AN14"/>
    <mergeCell ref="AI12:AI14"/>
    <mergeCell ref="BC12:BC14"/>
    <mergeCell ref="AV12:AV14"/>
    <mergeCell ref="AS12:AS14"/>
    <mergeCell ref="AQ12:AQ14"/>
    <mergeCell ref="AR12:AR14"/>
    <mergeCell ref="AT12:AT14"/>
    <mergeCell ref="CD13:CD14"/>
    <mergeCell ref="BL12:BL14"/>
    <mergeCell ref="BR12:BR14"/>
    <mergeCell ref="AY12:AY14"/>
    <mergeCell ref="BB12:BB14"/>
    <mergeCell ref="CC13:CC14"/>
    <mergeCell ref="BG12:BG14"/>
    <mergeCell ref="BV12:BV14"/>
    <mergeCell ref="BW12:BW14"/>
    <mergeCell ref="BH12:BH14"/>
    <mergeCell ref="BU12:BU14"/>
    <mergeCell ref="BQ12:BQ14"/>
    <mergeCell ref="BE12:BE14"/>
    <mergeCell ref="BF12:BF14"/>
    <mergeCell ref="I5:J5"/>
    <mergeCell ref="V12:V14"/>
    <mergeCell ref="L12:L14"/>
    <mergeCell ref="K12:K14"/>
    <mergeCell ref="W12:W14"/>
    <mergeCell ref="O12:O14"/>
    <mergeCell ref="R12:R14"/>
    <mergeCell ref="S12:S14"/>
    <mergeCell ref="P12:P14"/>
    <mergeCell ref="AA12:AA14"/>
    <mergeCell ref="AK12:AK14"/>
    <mergeCell ref="N12:N14"/>
    <mergeCell ref="Q12:Q14"/>
    <mergeCell ref="N19:N22"/>
    <mergeCell ref="AD12:AD14"/>
    <mergeCell ref="T12:T14"/>
    <mergeCell ref="U12:U14"/>
    <mergeCell ref="AC12:AC14"/>
    <mergeCell ref="X12:X14"/>
    <mergeCell ref="AB12:AB14"/>
    <mergeCell ref="Z12:Z14"/>
    <mergeCell ref="Y12:Y14"/>
    <mergeCell ref="F20:K20"/>
    <mergeCell ref="L19:M22"/>
    <mergeCell ref="J12:J14"/>
    <mergeCell ref="H12:H14"/>
    <mergeCell ref="I12:I14"/>
    <mergeCell ref="G12:G14"/>
    <mergeCell ref="F22:K22"/>
    <mergeCell ref="M12:M14"/>
    <mergeCell ref="F19:K19"/>
    <mergeCell ref="F12:F14"/>
    <mergeCell ref="F21:K21"/>
    <mergeCell ref="AG12:AG14"/>
    <mergeCell ref="AL12:AL14"/>
    <mergeCell ref="AO12:AO14"/>
    <mergeCell ref="AP12:AP14"/>
    <mergeCell ref="BD12:BD14"/>
    <mergeCell ref="AH12:AH14"/>
    <mergeCell ref="AX12:AX14"/>
    <mergeCell ref="AW12:AW14"/>
    <mergeCell ref="AJ12:AJ14"/>
    <mergeCell ref="AM12:AM14"/>
    <mergeCell ref="AU12:AU14"/>
  </mergeCells>
  <phoneticPr fontId="3" type="noConversion"/>
  <dataValidations count="2">
    <dataValidation type="list" allowBlank="1" showInputMessage="1" showErrorMessage="1" sqref="R16">
      <formula1>MR_LIST</formula1>
    </dataValidation>
    <dataValidation type="list" showInputMessage="1" showErrorMessage="1" errorTitle="Внимание" error="Пожалуйста, выберите МО из списка" sqref="S16">
      <formula1>MO_LIST_25</formula1>
    </dataValidation>
  </dataValidations>
  <hyperlinks>
    <hyperlink ref="G17" location="'Список организаций'!A1" tooltip="Добавить организацию" display="Добавить организацию"/>
    <hyperlink ref="E16" location="'TECH_HORISONTAL'!A1" tooltip="Удалить" display="О"/>
  </hyperlinks>
  <pageMargins left="0.74803149606299213" right="0.35433070866141736" top="0.98425196850393704" bottom="0.98425196850393704" header="0.51181102362204722" footer="0.51181102362204722"/>
  <pageSetup paperSize="9" scale="75" orientation="landscape" r:id="rId1"/>
  <headerFooter alignWithMargins="0"/>
  <drawing r:id="rId2"/>
  <legacyDrawing r:id="rId3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frmHEATAdditionalOrgData">
    <tabColor indexed="47"/>
  </sheetPr>
  <dimension ref="A1"/>
  <sheetViews>
    <sheetView showGridLines="0"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Open">
    <tabColor indexed="47"/>
  </sheetPr>
  <dimension ref="A1"/>
  <sheetViews>
    <sheetView zoomScaleNormal="100" workbookViewId="0"/>
  </sheetViews>
  <sheetFormatPr defaultRowHeight="11.25"/>
  <cols>
    <col min="1" max="16384" width="9.140625" style="27"/>
  </cols>
  <sheetData/>
  <sheetProtection formatColumns="0" formatRows="0"/>
  <phoneticPr fontId="0" type="noConversion"/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Data_TOPL_QX">
    <tabColor indexed="47"/>
  </sheetPr>
  <dimension ref="A1"/>
  <sheetViews>
    <sheetView zoomScaleNormal="100" workbookViewId="0"/>
  </sheetViews>
  <sheetFormatPr defaultRowHeight="11.25"/>
  <sheetData/>
  <sheetProtection formatColumns="0" formatRows="0"/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DataRegion">
    <tabColor indexed="47"/>
  </sheetPr>
  <dimension ref="A1"/>
  <sheetViews>
    <sheetView zoomScaleNormal="100" workbookViewId="0"/>
  </sheetViews>
  <sheetFormatPr defaultRowHeight="11.25"/>
  <sheetData/>
  <sheetProtection formatColumns="0" formatRows="0"/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 codeName="modRequestSpecificData">
    <tabColor indexed="47"/>
  </sheetPr>
  <dimension ref="A1"/>
  <sheetViews>
    <sheetView zoomScaleNormal="100" workbookViewId="0"/>
  </sheetViews>
  <sheetFormatPr defaultRowHeight="11.25"/>
  <sheetData/>
  <sheetProtection formatColumns="0" formatRows="0"/>
  <phoneticPr fontId="3" type="noConversion"/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 codeName="modRequestReestrData">
    <tabColor indexed="47"/>
  </sheetPr>
  <dimension ref="A1"/>
  <sheetViews>
    <sheetView zoomScaleNormal="100" workbookViewId="0"/>
  </sheetViews>
  <sheetFormatPr defaultRowHeight="11.25"/>
  <sheetData/>
  <sheetProtection formatColumns="0" formatRows="0"/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 codeName="modFuelSupply">
    <tabColor indexed="47"/>
  </sheetPr>
  <dimension ref="A1:B391"/>
  <sheetViews>
    <sheetView zoomScaleNormal="100" workbookViewId="0"/>
  </sheetViews>
  <sheetFormatPr defaultRowHeight="11.25"/>
  <cols>
    <col min="1" max="1" width="34.140625" style="27" bestFit="1" customWidth="1"/>
    <col min="2" max="2" width="79.7109375" style="27" customWidth="1"/>
    <col min="3" max="16384" width="9.140625" style="27"/>
  </cols>
  <sheetData>
    <row r="1" spans="1:2">
      <c r="A1" s="27" t="s">
        <v>729</v>
      </c>
      <c r="B1" s="27" t="s">
        <v>730</v>
      </c>
    </row>
    <row r="2" spans="1:2">
      <c r="A2" s="27" t="s">
        <v>1344</v>
      </c>
      <c r="B2" s="27" t="s">
        <v>1345</v>
      </c>
    </row>
    <row r="3" spans="1:2">
      <c r="A3" s="27" t="s">
        <v>1344</v>
      </c>
      <c r="B3" s="27" t="s">
        <v>1346</v>
      </c>
    </row>
    <row r="4" spans="1:2">
      <c r="A4" s="27" t="s">
        <v>1344</v>
      </c>
      <c r="B4" s="27" t="s">
        <v>1347</v>
      </c>
    </row>
    <row r="5" spans="1:2">
      <c r="A5" s="27" t="s">
        <v>1344</v>
      </c>
      <c r="B5" s="27" t="s">
        <v>1348</v>
      </c>
    </row>
    <row r="6" spans="1:2">
      <c r="A6" s="27" t="s">
        <v>1344</v>
      </c>
      <c r="B6" s="27" t="s">
        <v>1349</v>
      </c>
    </row>
    <row r="7" spans="1:2">
      <c r="A7" s="27" t="s">
        <v>1344</v>
      </c>
      <c r="B7" s="27" t="s">
        <v>1350</v>
      </c>
    </row>
    <row r="8" spans="1:2">
      <c r="A8" s="27" t="s">
        <v>1344</v>
      </c>
      <c r="B8" s="27" t="s">
        <v>1351</v>
      </c>
    </row>
    <row r="9" spans="1:2">
      <c r="A9" s="27" t="s">
        <v>1344</v>
      </c>
      <c r="B9" s="27" t="s">
        <v>1352</v>
      </c>
    </row>
    <row r="10" spans="1:2">
      <c r="A10" s="27" t="s">
        <v>1344</v>
      </c>
      <c r="B10" s="27" t="s">
        <v>1353</v>
      </c>
    </row>
    <row r="11" spans="1:2">
      <c r="A11" s="27" t="s">
        <v>1344</v>
      </c>
      <c r="B11" s="27" t="s">
        <v>1354</v>
      </c>
    </row>
    <row r="12" spans="1:2">
      <c r="A12" s="27" t="s">
        <v>1344</v>
      </c>
      <c r="B12" s="27" t="s">
        <v>1355</v>
      </c>
    </row>
    <row r="13" spans="1:2">
      <c r="A13" s="27" t="s">
        <v>1344</v>
      </c>
      <c r="B13" s="27" t="s">
        <v>1356</v>
      </c>
    </row>
    <row r="14" spans="1:2">
      <c r="A14" s="27" t="s">
        <v>1344</v>
      </c>
      <c r="B14" s="27" t="s">
        <v>1357</v>
      </c>
    </row>
    <row r="15" spans="1:2">
      <c r="A15" s="27" t="s">
        <v>1344</v>
      </c>
      <c r="B15" s="27" t="s">
        <v>1358</v>
      </c>
    </row>
    <row r="16" spans="1:2">
      <c r="A16" s="27" t="s">
        <v>1344</v>
      </c>
      <c r="B16" s="27" t="s">
        <v>1359</v>
      </c>
    </row>
    <row r="17" spans="1:2">
      <c r="A17" s="27" t="s">
        <v>1344</v>
      </c>
      <c r="B17" s="27" t="s">
        <v>1360</v>
      </c>
    </row>
    <row r="18" spans="1:2">
      <c r="A18" s="27" t="s">
        <v>1344</v>
      </c>
      <c r="B18" s="27" t="s">
        <v>1361</v>
      </c>
    </row>
    <row r="19" spans="1:2">
      <c r="A19" s="27" t="s">
        <v>1344</v>
      </c>
      <c r="B19" s="27" t="s">
        <v>1362</v>
      </c>
    </row>
    <row r="20" spans="1:2">
      <c r="A20" s="27" t="s">
        <v>1344</v>
      </c>
      <c r="B20" s="27" t="s">
        <v>1363</v>
      </c>
    </row>
    <row r="21" spans="1:2">
      <c r="A21" s="27" t="s">
        <v>1344</v>
      </c>
      <c r="B21" s="27" t="s">
        <v>1364</v>
      </c>
    </row>
    <row r="22" spans="1:2">
      <c r="A22" s="27" t="s">
        <v>1344</v>
      </c>
      <c r="B22" s="27" t="s">
        <v>1365</v>
      </c>
    </row>
    <row r="23" spans="1:2">
      <c r="A23" s="27" t="s">
        <v>1344</v>
      </c>
      <c r="B23" s="27" t="s">
        <v>1366</v>
      </c>
    </row>
    <row r="24" spans="1:2">
      <c r="A24" s="27" t="s">
        <v>1344</v>
      </c>
      <c r="B24" s="27" t="s">
        <v>1367</v>
      </c>
    </row>
    <row r="25" spans="1:2">
      <c r="A25" s="27" t="s">
        <v>1344</v>
      </c>
      <c r="B25" s="27" t="s">
        <v>1368</v>
      </c>
    </row>
    <row r="26" spans="1:2">
      <c r="A26" s="27" t="s">
        <v>1344</v>
      </c>
      <c r="B26" s="27" t="s">
        <v>1369</v>
      </c>
    </row>
    <row r="27" spans="1:2">
      <c r="A27" s="27" t="s">
        <v>1344</v>
      </c>
      <c r="B27" s="27" t="s">
        <v>1370</v>
      </c>
    </row>
    <row r="28" spans="1:2">
      <c r="A28" s="27" t="s">
        <v>1344</v>
      </c>
      <c r="B28" s="27" t="s">
        <v>1371</v>
      </c>
    </row>
    <row r="29" spans="1:2">
      <c r="A29" s="27" t="s">
        <v>1344</v>
      </c>
      <c r="B29" s="27" t="s">
        <v>1372</v>
      </c>
    </row>
    <row r="30" spans="1:2">
      <c r="A30" s="27" t="s">
        <v>1344</v>
      </c>
      <c r="B30" s="27" t="s">
        <v>1373</v>
      </c>
    </row>
    <row r="31" spans="1:2">
      <c r="A31" s="27" t="s">
        <v>1344</v>
      </c>
      <c r="B31" s="27" t="s">
        <v>1374</v>
      </c>
    </row>
    <row r="32" spans="1:2">
      <c r="A32" s="27" t="s">
        <v>1344</v>
      </c>
      <c r="B32" s="27" t="s">
        <v>1375</v>
      </c>
    </row>
    <row r="33" spans="1:2">
      <c r="A33" s="27" t="s">
        <v>1344</v>
      </c>
      <c r="B33" s="27" t="s">
        <v>1376</v>
      </c>
    </row>
    <row r="34" spans="1:2">
      <c r="A34" s="27" t="s">
        <v>1344</v>
      </c>
      <c r="B34" s="27" t="s">
        <v>1377</v>
      </c>
    </row>
    <row r="35" spans="1:2">
      <c r="A35" s="27" t="s">
        <v>1378</v>
      </c>
      <c r="B35" s="27" t="s">
        <v>1379</v>
      </c>
    </row>
    <row r="36" spans="1:2">
      <c r="A36" s="27" t="s">
        <v>1380</v>
      </c>
      <c r="B36" s="27" t="s">
        <v>1381</v>
      </c>
    </row>
    <row r="37" spans="1:2">
      <c r="A37" s="27" t="s">
        <v>1382</v>
      </c>
      <c r="B37" s="27" t="s">
        <v>1383</v>
      </c>
    </row>
    <row r="38" spans="1:2">
      <c r="A38" s="27" t="s">
        <v>1384</v>
      </c>
      <c r="B38" s="27" t="s">
        <v>1381</v>
      </c>
    </row>
    <row r="39" spans="1:2">
      <c r="A39" s="27" t="s">
        <v>1385</v>
      </c>
      <c r="B39" s="27" t="s">
        <v>1386</v>
      </c>
    </row>
    <row r="40" spans="1:2">
      <c r="A40" s="27" t="s">
        <v>1385</v>
      </c>
      <c r="B40" s="27" t="s">
        <v>1387</v>
      </c>
    </row>
    <row r="41" spans="1:2">
      <c r="A41" s="27" t="s">
        <v>1385</v>
      </c>
      <c r="B41" s="27" t="s">
        <v>1388</v>
      </c>
    </row>
    <row r="42" spans="1:2">
      <c r="A42" s="27" t="s">
        <v>1385</v>
      </c>
      <c r="B42" s="27" t="s">
        <v>1389</v>
      </c>
    </row>
    <row r="43" spans="1:2">
      <c r="A43" s="27" t="s">
        <v>1385</v>
      </c>
      <c r="B43" s="27" t="s">
        <v>1390</v>
      </c>
    </row>
    <row r="44" spans="1:2">
      <c r="A44" s="27" t="s">
        <v>1385</v>
      </c>
      <c r="B44" s="27" t="s">
        <v>1391</v>
      </c>
    </row>
    <row r="45" spans="1:2">
      <c r="A45" s="27" t="s">
        <v>1385</v>
      </c>
      <c r="B45" s="27" t="s">
        <v>1392</v>
      </c>
    </row>
    <row r="46" spans="1:2">
      <c r="A46" s="27" t="s">
        <v>1385</v>
      </c>
      <c r="B46" s="27" t="s">
        <v>1393</v>
      </c>
    </row>
    <row r="47" spans="1:2">
      <c r="A47" s="27" t="s">
        <v>1385</v>
      </c>
      <c r="B47" s="27" t="s">
        <v>1394</v>
      </c>
    </row>
    <row r="48" spans="1:2">
      <c r="A48" s="27" t="s">
        <v>1385</v>
      </c>
      <c r="B48" s="27" t="s">
        <v>1395</v>
      </c>
    </row>
    <row r="49" spans="1:2">
      <c r="A49" s="27" t="s">
        <v>1385</v>
      </c>
      <c r="B49" s="27" t="s">
        <v>1396</v>
      </c>
    </row>
    <row r="50" spans="1:2">
      <c r="A50" s="27" t="s">
        <v>1397</v>
      </c>
      <c r="B50" s="27" t="s">
        <v>1398</v>
      </c>
    </row>
    <row r="51" spans="1:2">
      <c r="A51" s="27" t="s">
        <v>1397</v>
      </c>
      <c r="B51" s="27" t="s">
        <v>1399</v>
      </c>
    </row>
    <row r="52" spans="1:2">
      <c r="A52" s="27" t="s">
        <v>1397</v>
      </c>
      <c r="B52" s="27" t="s">
        <v>1400</v>
      </c>
    </row>
    <row r="53" spans="1:2">
      <c r="A53" s="27" t="s">
        <v>1397</v>
      </c>
      <c r="B53" s="27" t="s">
        <v>1401</v>
      </c>
    </row>
    <row r="54" spans="1:2">
      <c r="A54" s="27" t="s">
        <v>1397</v>
      </c>
      <c r="B54" s="27" t="s">
        <v>1402</v>
      </c>
    </row>
    <row r="55" spans="1:2">
      <c r="A55" s="27" t="s">
        <v>1397</v>
      </c>
      <c r="B55" s="27" t="s">
        <v>1403</v>
      </c>
    </row>
    <row r="56" spans="1:2">
      <c r="A56" s="27" t="s">
        <v>1397</v>
      </c>
      <c r="B56" s="27" t="s">
        <v>1404</v>
      </c>
    </row>
    <row r="57" spans="1:2">
      <c r="A57" s="27" t="s">
        <v>1397</v>
      </c>
      <c r="B57" s="27" t="s">
        <v>1405</v>
      </c>
    </row>
    <row r="58" spans="1:2">
      <c r="A58" s="27" t="s">
        <v>1397</v>
      </c>
      <c r="B58" s="27" t="s">
        <v>1406</v>
      </c>
    </row>
    <row r="59" spans="1:2">
      <c r="A59" s="27" t="s">
        <v>1397</v>
      </c>
      <c r="B59" s="27" t="s">
        <v>1407</v>
      </c>
    </row>
    <row r="60" spans="1:2">
      <c r="A60" s="27" t="s">
        <v>1397</v>
      </c>
      <c r="B60" s="27" t="s">
        <v>1408</v>
      </c>
    </row>
    <row r="61" spans="1:2">
      <c r="A61" s="27" t="s">
        <v>1397</v>
      </c>
      <c r="B61" s="27" t="s">
        <v>1409</v>
      </c>
    </row>
    <row r="62" spans="1:2">
      <c r="A62" s="27" t="s">
        <v>1397</v>
      </c>
      <c r="B62" s="27" t="s">
        <v>1410</v>
      </c>
    </row>
    <row r="63" spans="1:2">
      <c r="A63" s="27" t="s">
        <v>1397</v>
      </c>
      <c r="B63" s="27" t="s">
        <v>1411</v>
      </c>
    </row>
    <row r="64" spans="1:2">
      <c r="A64" s="27" t="s">
        <v>1397</v>
      </c>
      <c r="B64" s="27" t="s">
        <v>1412</v>
      </c>
    </row>
    <row r="65" spans="1:2">
      <c r="A65" s="27" t="s">
        <v>1397</v>
      </c>
      <c r="B65" s="27" t="s">
        <v>1413</v>
      </c>
    </row>
    <row r="66" spans="1:2">
      <c r="A66" s="27" t="s">
        <v>1397</v>
      </c>
      <c r="B66" s="27" t="s">
        <v>1414</v>
      </c>
    </row>
    <row r="67" spans="1:2">
      <c r="A67" s="27" t="s">
        <v>1397</v>
      </c>
      <c r="B67" s="27" t="s">
        <v>1415</v>
      </c>
    </row>
    <row r="68" spans="1:2">
      <c r="A68" s="27" t="s">
        <v>1397</v>
      </c>
      <c r="B68" s="27" t="s">
        <v>1416</v>
      </c>
    </row>
    <row r="69" spans="1:2">
      <c r="A69" s="27" t="s">
        <v>1397</v>
      </c>
      <c r="B69" s="27" t="s">
        <v>1417</v>
      </c>
    </row>
    <row r="70" spans="1:2">
      <c r="A70" s="27" t="s">
        <v>1397</v>
      </c>
      <c r="B70" s="27" t="s">
        <v>1418</v>
      </c>
    </row>
    <row r="71" spans="1:2">
      <c r="A71" s="27" t="s">
        <v>1397</v>
      </c>
      <c r="B71" s="27" t="s">
        <v>1419</v>
      </c>
    </row>
    <row r="72" spans="1:2">
      <c r="A72" s="27" t="s">
        <v>1397</v>
      </c>
      <c r="B72" s="27" t="s">
        <v>1420</v>
      </c>
    </row>
    <row r="73" spans="1:2">
      <c r="A73" s="27" t="s">
        <v>1397</v>
      </c>
      <c r="B73" s="27" t="s">
        <v>1421</v>
      </c>
    </row>
    <row r="74" spans="1:2">
      <c r="A74" s="27" t="s">
        <v>1397</v>
      </c>
      <c r="B74" s="27" t="s">
        <v>1422</v>
      </c>
    </row>
    <row r="75" spans="1:2">
      <c r="A75" s="27" t="s">
        <v>1397</v>
      </c>
      <c r="B75" s="27" t="s">
        <v>1423</v>
      </c>
    </row>
    <row r="76" spans="1:2">
      <c r="A76" s="27" t="s">
        <v>1397</v>
      </c>
      <c r="B76" s="27" t="s">
        <v>1424</v>
      </c>
    </row>
    <row r="77" spans="1:2">
      <c r="A77" s="27" t="s">
        <v>1397</v>
      </c>
      <c r="B77" s="27" t="s">
        <v>1425</v>
      </c>
    </row>
    <row r="78" spans="1:2">
      <c r="A78" s="27" t="s">
        <v>1397</v>
      </c>
      <c r="B78" s="27" t="s">
        <v>1426</v>
      </c>
    </row>
    <row r="79" spans="1:2">
      <c r="A79" s="27" t="s">
        <v>1397</v>
      </c>
      <c r="B79" s="27" t="s">
        <v>1427</v>
      </c>
    </row>
    <row r="80" spans="1:2">
      <c r="A80" s="27" t="s">
        <v>1397</v>
      </c>
      <c r="B80" s="27" t="s">
        <v>1428</v>
      </c>
    </row>
    <row r="81" spans="1:2">
      <c r="A81" s="27" t="s">
        <v>1397</v>
      </c>
      <c r="B81" s="27" t="s">
        <v>1429</v>
      </c>
    </row>
    <row r="82" spans="1:2">
      <c r="A82" s="27" t="s">
        <v>1397</v>
      </c>
      <c r="B82" s="27" t="s">
        <v>1430</v>
      </c>
    </row>
    <row r="83" spans="1:2">
      <c r="A83" s="27" t="s">
        <v>1397</v>
      </c>
      <c r="B83" s="27" t="s">
        <v>1431</v>
      </c>
    </row>
    <row r="84" spans="1:2">
      <c r="A84" s="27" t="s">
        <v>1397</v>
      </c>
      <c r="B84" s="27" t="s">
        <v>1432</v>
      </c>
    </row>
    <row r="85" spans="1:2">
      <c r="A85" s="27" t="s">
        <v>1397</v>
      </c>
      <c r="B85" s="27" t="s">
        <v>1433</v>
      </c>
    </row>
    <row r="86" spans="1:2">
      <c r="A86" s="27" t="s">
        <v>1397</v>
      </c>
      <c r="B86" s="27" t="s">
        <v>1434</v>
      </c>
    </row>
    <row r="87" spans="1:2">
      <c r="A87" s="27" t="s">
        <v>1397</v>
      </c>
      <c r="B87" s="27" t="s">
        <v>1435</v>
      </c>
    </row>
    <row r="88" spans="1:2">
      <c r="A88" s="27" t="s">
        <v>1397</v>
      </c>
      <c r="B88" s="27" t="s">
        <v>1436</v>
      </c>
    </row>
    <row r="89" spans="1:2">
      <c r="A89" s="27" t="s">
        <v>1397</v>
      </c>
      <c r="B89" s="27" t="s">
        <v>1437</v>
      </c>
    </row>
    <row r="90" spans="1:2">
      <c r="A90" s="27" t="s">
        <v>1397</v>
      </c>
      <c r="B90" s="27" t="s">
        <v>1438</v>
      </c>
    </row>
    <row r="91" spans="1:2">
      <c r="A91" s="27" t="s">
        <v>1397</v>
      </c>
      <c r="B91" s="27" t="s">
        <v>1439</v>
      </c>
    </row>
    <row r="92" spans="1:2">
      <c r="A92" s="27" t="s">
        <v>1397</v>
      </c>
      <c r="B92" s="27" t="s">
        <v>1440</v>
      </c>
    </row>
    <row r="93" spans="1:2">
      <c r="A93" s="27" t="s">
        <v>1397</v>
      </c>
      <c r="B93" s="27" t="s">
        <v>1441</v>
      </c>
    </row>
    <row r="94" spans="1:2">
      <c r="A94" s="27" t="s">
        <v>1397</v>
      </c>
      <c r="B94" s="27" t="s">
        <v>1442</v>
      </c>
    </row>
    <row r="95" spans="1:2">
      <c r="A95" s="27" t="s">
        <v>1397</v>
      </c>
      <c r="B95" s="27" t="s">
        <v>1443</v>
      </c>
    </row>
    <row r="96" spans="1:2">
      <c r="A96" s="27" t="s">
        <v>1397</v>
      </c>
      <c r="B96" s="27" t="s">
        <v>1444</v>
      </c>
    </row>
    <row r="97" spans="1:2">
      <c r="A97" s="27" t="s">
        <v>1397</v>
      </c>
      <c r="B97" s="27" t="s">
        <v>1445</v>
      </c>
    </row>
    <row r="98" spans="1:2">
      <c r="A98" s="27" t="s">
        <v>1397</v>
      </c>
      <c r="B98" s="27" t="s">
        <v>1446</v>
      </c>
    </row>
    <row r="99" spans="1:2">
      <c r="A99" s="27" t="s">
        <v>1397</v>
      </c>
      <c r="B99" s="27" t="s">
        <v>1447</v>
      </c>
    </row>
    <row r="100" spans="1:2">
      <c r="A100" s="27" t="s">
        <v>1397</v>
      </c>
      <c r="B100" s="27" t="s">
        <v>1448</v>
      </c>
    </row>
    <row r="101" spans="1:2">
      <c r="A101" s="27" t="s">
        <v>1397</v>
      </c>
      <c r="B101" s="27" t="s">
        <v>1449</v>
      </c>
    </row>
    <row r="102" spans="1:2">
      <c r="A102" s="27" t="s">
        <v>1397</v>
      </c>
      <c r="B102" s="27" t="s">
        <v>1450</v>
      </c>
    </row>
    <row r="103" spans="1:2">
      <c r="A103" s="27" t="s">
        <v>1397</v>
      </c>
      <c r="B103" s="27" t="s">
        <v>1451</v>
      </c>
    </row>
    <row r="104" spans="1:2">
      <c r="A104" s="27" t="s">
        <v>1397</v>
      </c>
      <c r="B104" s="27" t="s">
        <v>1452</v>
      </c>
    </row>
    <row r="105" spans="1:2">
      <c r="A105" s="27" t="s">
        <v>1397</v>
      </c>
      <c r="B105" s="27" t="s">
        <v>1453</v>
      </c>
    </row>
    <row r="106" spans="1:2">
      <c r="A106" s="27" t="s">
        <v>1397</v>
      </c>
      <c r="B106" s="27" t="s">
        <v>1454</v>
      </c>
    </row>
    <row r="107" spans="1:2">
      <c r="A107" s="27" t="s">
        <v>1397</v>
      </c>
      <c r="B107" s="27" t="s">
        <v>1455</v>
      </c>
    </row>
    <row r="108" spans="1:2">
      <c r="A108" s="27" t="s">
        <v>1397</v>
      </c>
      <c r="B108" s="27" t="s">
        <v>1456</v>
      </c>
    </row>
    <row r="109" spans="1:2">
      <c r="A109" s="27" t="s">
        <v>1397</v>
      </c>
      <c r="B109" s="27" t="s">
        <v>1457</v>
      </c>
    </row>
    <row r="110" spans="1:2">
      <c r="A110" s="27" t="s">
        <v>1397</v>
      </c>
      <c r="B110" s="27" t="s">
        <v>1458</v>
      </c>
    </row>
    <row r="111" spans="1:2">
      <c r="A111" s="27" t="s">
        <v>1397</v>
      </c>
      <c r="B111" s="27" t="s">
        <v>1459</v>
      </c>
    </row>
    <row r="112" spans="1:2">
      <c r="A112" s="27" t="s">
        <v>1397</v>
      </c>
      <c r="B112" s="27" t="s">
        <v>1460</v>
      </c>
    </row>
    <row r="113" spans="1:2">
      <c r="A113" s="27" t="s">
        <v>1397</v>
      </c>
      <c r="B113" s="27" t="s">
        <v>1461</v>
      </c>
    </row>
    <row r="114" spans="1:2">
      <c r="A114" s="27" t="s">
        <v>1397</v>
      </c>
      <c r="B114" s="27" t="s">
        <v>1462</v>
      </c>
    </row>
    <row r="115" spans="1:2">
      <c r="A115" s="27" t="s">
        <v>1397</v>
      </c>
      <c r="B115" s="27" t="s">
        <v>1463</v>
      </c>
    </row>
    <row r="116" spans="1:2">
      <c r="A116" s="27" t="s">
        <v>1397</v>
      </c>
      <c r="B116" s="27" t="s">
        <v>1464</v>
      </c>
    </row>
    <row r="117" spans="1:2">
      <c r="A117" s="27" t="s">
        <v>1397</v>
      </c>
      <c r="B117" s="27" t="s">
        <v>1465</v>
      </c>
    </row>
    <row r="118" spans="1:2">
      <c r="A118" s="27" t="s">
        <v>1397</v>
      </c>
      <c r="B118" s="27" t="s">
        <v>1466</v>
      </c>
    </row>
    <row r="119" spans="1:2">
      <c r="A119" s="27" t="s">
        <v>1397</v>
      </c>
      <c r="B119" s="27" t="s">
        <v>1467</v>
      </c>
    </row>
    <row r="120" spans="1:2">
      <c r="A120" s="27" t="s">
        <v>1397</v>
      </c>
      <c r="B120" s="27" t="s">
        <v>1468</v>
      </c>
    </row>
    <row r="121" spans="1:2">
      <c r="A121" s="27" t="s">
        <v>1397</v>
      </c>
      <c r="B121" s="27" t="s">
        <v>1469</v>
      </c>
    </row>
    <row r="122" spans="1:2">
      <c r="A122" s="27" t="s">
        <v>1397</v>
      </c>
      <c r="B122" s="27" t="s">
        <v>1470</v>
      </c>
    </row>
    <row r="123" spans="1:2">
      <c r="A123" s="27" t="s">
        <v>1397</v>
      </c>
      <c r="B123" s="27" t="s">
        <v>1471</v>
      </c>
    </row>
    <row r="124" spans="1:2">
      <c r="A124" s="27" t="s">
        <v>1397</v>
      </c>
      <c r="B124" s="27" t="s">
        <v>1472</v>
      </c>
    </row>
    <row r="125" spans="1:2">
      <c r="A125" s="27" t="s">
        <v>1397</v>
      </c>
      <c r="B125" s="27" t="s">
        <v>1473</v>
      </c>
    </row>
    <row r="126" spans="1:2">
      <c r="A126" s="27" t="s">
        <v>1397</v>
      </c>
      <c r="B126" s="27" t="s">
        <v>1474</v>
      </c>
    </row>
    <row r="127" spans="1:2">
      <c r="A127" s="27" t="s">
        <v>1397</v>
      </c>
      <c r="B127" s="27" t="s">
        <v>1475</v>
      </c>
    </row>
    <row r="128" spans="1:2">
      <c r="A128" s="27" t="s">
        <v>1397</v>
      </c>
      <c r="B128" s="27" t="s">
        <v>1476</v>
      </c>
    </row>
    <row r="129" spans="1:2">
      <c r="A129" s="27" t="s">
        <v>1397</v>
      </c>
      <c r="B129" s="27" t="s">
        <v>1477</v>
      </c>
    </row>
    <row r="130" spans="1:2">
      <c r="A130" s="27" t="s">
        <v>1397</v>
      </c>
      <c r="B130" s="27" t="s">
        <v>1478</v>
      </c>
    </row>
    <row r="131" spans="1:2">
      <c r="A131" s="27" t="s">
        <v>1397</v>
      </c>
      <c r="B131" s="27" t="s">
        <v>1479</v>
      </c>
    </row>
    <row r="132" spans="1:2">
      <c r="A132" s="27" t="s">
        <v>1397</v>
      </c>
      <c r="B132" s="27" t="s">
        <v>1480</v>
      </c>
    </row>
    <row r="133" spans="1:2">
      <c r="A133" s="27" t="s">
        <v>1397</v>
      </c>
      <c r="B133" s="27" t="s">
        <v>1481</v>
      </c>
    </row>
    <row r="134" spans="1:2">
      <c r="A134" s="27" t="s">
        <v>1397</v>
      </c>
      <c r="B134" s="27" t="s">
        <v>1482</v>
      </c>
    </row>
    <row r="135" spans="1:2">
      <c r="A135" s="27" t="s">
        <v>1397</v>
      </c>
      <c r="B135" s="27" t="s">
        <v>1483</v>
      </c>
    </row>
    <row r="136" spans="1:2">
      <c r="A136" s="27" t="s">
        <v>1397</v>
      </c>
      <c r="B136" s="27" t="s">
        <v>1484</v>
      </c>
    </row>
    <row r="137" spans="1:2">
      <c r="A137" s="27" t="s">
        <v>1397</v>
      </c>
      <c r="B137" s="27" t="s">
        <v>1485</v>
      </c>
    </row>
    <row r="138" spans="1:2">
      <c r="A138" s="27" t="s">
        <v>1397</v>
      </c>
      <c r="B138" s="27" t="s">
        <v>1486</v>
      </c>
    </row>
    <row r="139" spans="1:2">
      <c r="A139" s="27" t="s">
        <v>1397</v>
      </c>
      <c r="B139" s="27" t="s">
        <v>1487</v>
      </c>
    </row>
    <row r="140" spans="1:2">
      <c r="A140" s="27" t="s">
        <v>1397</v>
      </c>
      <c r="B140" s="27" t="s">
        <v>1488</v>
      </c>
    </row>
    <row r="141" spans="1:2">
      <c r="A141" s="27" t="s">
        <v>1397</v>
      </c>
      <c r="B141" s="27" t="s">
        <v>1489</v>
      </c>
    </row>
    <row r="142" spans="1:2">
      <c r="A142" s="27" t="s">
        <v>1397</v>
      </c>
      <c r="B142" s="27" t="s">
        <v>1490</v>
      </c>
    </row>
    <row r="143" spans="1:2">
      <c r="A143" s="27" t="s">
        <v>1397</v>
      </c>
      <c r="B143" s="27" t="s">
        <v>1491</v>
      </c>
    </row>
    <row r="144" spans="1:2">
      <c r="A144" s="27" t="s">
        <v>1397</v>
      </c>
      <c r="B144" s="27" t="s">
        <v>1492</v>
      </c>
    </row>
    <row r="145" spans="1:2">
      <c r="A145" s="27" t="s">
        <v>1397</v>
      </c>
      <c r="B145" s="27" t="s">
        <v>1493</v>
      </c>
    </row>
    <row r="146" spans="1:2">
      <c r="A146" s="27" t="s">
        <v>1397</v>
      </c>
      <c r="B146" s="27" t="s">
        <v>1494</v>
      </c>
    </row>
    <row r="147" spans="1:2">
      <c r="A147" s="27" t="s">
        <v>1397</v>
      </c>
      <c r="B147" s="27" t="s">
        <v>1495</v>
      </c>
    </row>
    <row r="148" spans="1:2">
      <c r="A148" s="27" t="s">
        <v>1397</v>
      </c>
      <c r="B148" s="27" t="s">
        <v>1496</v>
      </c>
    </row>
    <row r="149" spans="1:2">
      <c r="A149" s="27" t="s">
        <v>1397</v>
      </c>
      <c r="B149" s="27" t="s">
        <v>1497</v>
      </c>
    </row>
    <row r="150" spans="1:2">
      <c r="A150" s="27" t="s">
        <v>1397</v>
      </c>
      <c r="B150" s="27" t="s">
        <v>1498</v>
      </c>
    </row>
    <row r="151" spans="1:2">
      <c r="A151" s="27" t="s">
        <v>1397</v>
      </c>
      <c r="B151" s="27" t="s">
        <v>1499</v>
      </c>
    </row>
    <row r="152" spans="1:2">
      <c r="A152" s="27" t="s">
        <v>1397</v>
      </c>
      <c r="B152" s="27" t="s">
        <v>1500</v>
      </c>
    </row>
    <row r="153" spans="1:2">
      <c r="A153" s="27" t="s">
        <v>1397</v>
      </c>
      <c r="B153" s="27" t="s">
        <v>1501</v>
      </c>
    </row>
    <row r="154" spans="1:2">
      <c r="A154" s="27" t="s">
        <v>1397</v>
      </c>
      <c r="B154" s="27" t="s">
        <v>1502</v>
      </c>
    </row>
    <row r="155" spans="1:2">
      <c r="A155" s="27" t="s">
        <v>1397</v>
      </c>
      <c r="B155" s="27" t="s">
        <v>1503</v>
      </c>
    </row>
    <row r="156" spans="1:2">
      <c r="A156" s="27" t="s">
        <v>1397</v>
      </c>
      <c r="B156" s="27" t="s">
        <v>1504</v>
      </c>
    </row>
    <row r="157" spans="1:2">
      <c r="A157" s="27" t="s">
        <v>1397</v>
      </c>
      <c r="B157" s="27" t="s">
        <v>1505</v>
      </c>
    </row>
    <row r="158" spans="1:2">
      <c r="A158" s="27" t="s">
        <v>1397</v>
      </c>
      <c r="B158" s="27" t="s">
        <v>1506</v>
      </c>
    </row>
    <row r="159" spans="1:2">
      <c r="A159" s="27" t="s">
        <v>1397</v>
      </c>
      <c r="B159" s="27" t="s">
        <v>1507</v>
      </c>
    </row>
    <row r="160" spans="1:2">
      <c r="A160" s="27" t="s">
        <v>1397</v>
      </c>
      <c r="B160" s="27" t="s">
        <v>1508</v>
      </c>
    </row>
    <row r="161" spans="1:2">
      <c r="A161" s="27" t="s">
        <v>1397</v>
      </c>
      <c r="B161" s="27" t="s">
        <v>1509</v>
      </c>
    </row>
    <row r="162" spans="1:2">
      <c r="A162" s="27" t="s">
        <v>1397</v>
      </c>
      <c r="B162" s="27" t="s">
        <v>1510</v>
      </c>
    </row>
    <row r="163" spans="1:2">
      <c r="A163" s="27" t="s">
        <v>1397</v>
      </c>
      <c r="B163" s="27" t="s">
        <v>1511</v>
      </c>
    </row>
    <row r="164" spans="1:2">
      <c r="A164" s="27" t="s">
        <v>1397</v>
      </c>
      <c r="B164" s="27" t="s">
        <v>1512</v>
      </c>
    </row>
    <row r="165" spans="1:2">
      <c r="A165" s="27" t="s">
        <v>1397</v>
      </c>
      <c r="B165" s="27" t="s">
        <v>1513</v>
      </c>
    </row>
    <row r="166" spans="1:2">
      <c r="A166" s="27" t="s">
        <v>1397</v>
      </c>
      <c r="B166" s="27" t="s">
        <v>1514</v>
      </c>
    </row>
    <row r="167" spans="1:2">
      <c r="A167" s="27" t="s">
        <v>1397</v>
      </c>
      <c r="B167" s="27" t="s">
        <v>1515</v>
      </c>
    </row>
    <row r="168" spans="1:2">
      <c r="A168" s="27" t="s">
        <v>1397</v>
      </c>
      <c r="B168" s="27" t="s">
        <v>1516</v>
      </c>
    </row>
    <row r="169" spans="1:2">
      <c r="A169" s="27" t="s">
        <v>1397</v>
      </c>
      <c r="B169" s="27" t="s">
        <v>1517</v>
      </c>
    </row>
    <row r="170" spans="1:2">
      <c r="A170" s="27" t="s">
        <v>1397</v>
      </c>
      <c r="B170" s="27" t="s">
        <v>1518</v>
      </c>
    </row>
    <row r="171" spans="1:2">
      <c r="A171" s="27" t="s">
        <v>1397</v>
      </c>
      <c r="B171" s="27" t="s">
        <v>1519</v>
      </c>
    </row>
    <row r="172" spans="1:2">
      <c r="A172" s="27" t="s">
        <v>1397</v>
      </c>
      <c r="B172" s="27" t="s">
        <v>1520</v>
      </c>
    </row>
    <row r="173" spans="1:2">
      <c r="A173" s="27" t="s">
        <v>1397</v>
      </c>
      <c r="B173" s="27" t="s">
        <v>1521</v>
      </c>
    </row>
    <row r="174" spans="1:2">
      <c r="A174" s="27" t="s">
        <v>1397</v>
      </c>
      <c r="B174" s="27" t="s">
        <v>1522</v>
      </c>
    </row>
    <row r="175" spans="1:2">
      <c r="A175" s="27" t="s">
        <v>1397</v>
      </c>
      <c r="B175" s="27" t="s">
        <v>1523</v>
      </c>
    </row>
    <row r="176" spans="1:2">
      <c r="A176" s="27" t="s">
        <v>1397</v>
      </c>
      <c r="B176" s="27" t="s">
        <v>1524</v>
      </c>
    </row>
    <row r="177" spans="1:2">
      <c r="A177" s="27" t="s">
        <v>1397</v>
      </c>
      <c r="B177" s="27" t="s">
        <v>1525</v>
      </c>
    </row>
    <row r="178" spans="1:2">
      <c r="A178" s="27" t="s">
        <v>1397</v>
      </c>
      <c r="B178" s="27" t="s">
        <v>1526</v>
      </c>
    </row>
    <row r="179" spans="1:2">
      <c r="A179" s="27" t="s">
        <v>1397</v>
      </c>
      <c r="B179" s="27" t="s">
        <v>1527</v>
      </c>
    </row>
    <row r="180" spans="1:2">
      <c r="A180" s="27" t="s">
        <v>1397</v>
      </c>
      <c r="B180" s="27" t="s">
        <v>1528</v>
      </c>
    </row>
    <row r="181" spans="1:2">
      <c r="A181" s="27" t="s">
        <v>1397</v>
      </c>
      <c r="B181" s="27" t="s">
        <v>1529</v>
      </c>
    </row>
    <row r="182" spans="1:2">
      <c r="A182" s="27" t="s">
        <v>1397</v>
      </c>
      <c r="B182" s="27" t="s">
        <v>1530</v>
      </c>
    </row>
    <row r="183" spans="1:2">
      <c r="A183" s="27" t="s">
        <v>1397</v>
      </c>
      <c r="B183" s="27" t="s">
        <v>1531</v>
      </c>
    </row>
    <row r="184" spans="1:2">
      <c r="A184" s="27" t="s">
        <v>1397</v>
      </c>
      <c r="B184" s="27" t="s">
        <v>1532</v>
      </c>
    </row>
    <row r="185" spans="1:2">
      <c r="A185" s="27" t="s">
        <v>1397</v>
      </c>
      <c r="B185" s="27" t="s">
        <v>1533</v>
      </c>
    </row>
    <row r="186" spans="1:2">
      <c r="A186" s="27" t="s">
        <v>1397</v>
      </c>
      <c r="B186" s="27" t="s">
        <v>1534</v>
      </c>
    </row>
    <row r="187" spans="1:2">
      <c r="A187" s="27" t="s">
        <v>1535</v>
      </c>
      <c r="B187" s="27" t="s">
        <v>1536</v>
      </c>
    </row>
    <row r="188" spans="1:2">
      <c r="A188" s="27" t="s">
        <v>1537</v>
      </c>
      <c r="B188" s="27" t="s">
        <v>1538</v>
      </c>
    </row>
    <row r="189" spans="1:2">
      <c r="A189" s="27" t="s">
        <v>1539</v>
      </c>
      <c r="B189" s="27" t="s">
        <v>1540</v>
      </c>
    </row>
    <row r="190" spans="1:2">
      <c r="A190" s="27" t="s">
        <v>1541</v>
      </c>
      <c r="B190" s="27" t="s">
        <v>1542</v>
      </c>
    </row>
    <row r="191" spans="1:2">
      <c r="A191" s="27" t="s">
        <v>1543</v>
      </c>
      <c r="B191" s="27" t="s">
        <v>1544</v>
      </c>
    </row>
    <row r="192" spans="1:2">
      <c r="A192" s="27" t="s">
        <v>1545</v>
      </c>
      <c r="B192" s="27" t="s">
        <v>1542</v>
      </c>
    </row>
    <row r="193" spans="1:2">
      <c r="A193" s="27" t="s">
        <v>1546</v>
      </c>
      <c r="B193" s="27" t="s">
        <v>1540</v>
      </c>
    </row>
    <row r="194" spans="1:2">
      <c r="A194" s="27" t="s">
        <v>1547</v>
      </c>
      <c r="B194" s="27" t="s">
        <v>1540</v>
      </c>
    </row>
    <row r="195" spans="1:2">
      <c r="A195" s="27" t="s">
        <v>1548</v>
      </c>
      <c r="B195" s="27" t="s">
        <v>1540</v>
      </c>
    </row>
    <row r="196" spans="1:2">
      <c r="A196" s="27" t="s">
        <v>1549</v>
      </c>
      <c r="B196" s="27" t="s">
        <v>1550</v>
      </c>
    </row>
    <row r="197" spans="1:2">
      <c r="A197" s="27" t="s">
        <v>1551</v>
      </c>
      <c r="B197" s="27" t="s">
        <v>1552</v>
      </c>
    </row>
    <row r="198" spans="1:2">
      <c r="A198" s="27" t="s">
        <v>1553</v>
      </c>
      <c r="B198" s="27" t="s">
        <v>1554</v>
      </c>
    </row>
    <row r="199" spans="1:2">
      <c r="A199" s="27" t="s">
        <v>1555</v>
      </c>
      <c r="B199" s="27" t="s">
        <v>1554</v>
      </c>
    </row>
    <row r="200" spans="1:2">
      <c r="A200" s="27" t="s">
        <v>1556</v>
      </c>
      <c r="B200" s="27" t="s">
        <v>1554</v>
      </c>
    </row>
    <row r="201" spans="1:2">
      <c r="A201" s="27" t="s">
        <v>1557</v>
      </c>
      <c r="B201" s="27" t="s">
        <v>1554</v>
      </c>
    </row>
    <row r="202" spans="1:2">
      <c r="A202" s="27" t="s">
        <v>1558</v>
      </c>
      <c r="B202" s="27" t="s">
        <v>1061</v>
      </c>
    </row>
    <row r="203" spans="1:2">
      <c r="A203" s="27" t="s">
        <v>1559</v>
      </c>
      <c r="B203" s="27" t="s">
        <v>1560</v>
      </c>
    </row>
    <row r="204" spans="1:2">
      <c r="A204" s="27" t="s">
        <v>1561</v>
      </c>
      <c r="B204" s="27" t="s">
        <v>1562</v>
      </c>
    </row>
    <row r="205" spans="1:2">
      <c r="A205" s="27" t="s">
        <v>1563</v>
      </c>
      <c r="B205" s="27" t="s">
        <v>1564</v>
      </c>
    </row>
    <row r="206" spans="1:2">
      <c r="A206" s="27" t="s">
        <v>1565</v>
      </c>
      <c r="B206" s="27" t="s">
        <v>1566</v>
      </c>
    </row>
    <row r="207" spans="1:2">
      <c r="A207" s="27" t="s">
        <v>1567</v>
      </c>
      <c r="B207" s="27" t="s">
        <v>1568</v>
      </c>
    </row>
    <row r="208" spans="1:2">
      <c r="A208" s="27" t="s">
        <v>1569</v>
      </c>
      <c r="B208" s="27" t="s">
        <v>1379</v>
      </c>
    </row>
    <row r="209" spans="1:2">
      <c r="A209" s="27" t="s">
        <v>1570</v>
      </c>
      <c r="B209" s="27" t="s">
        <v>1379</v>
      </c>
    </row>
    <row r="210" spans="1:2">
      <c r="A210" s="27" t="s">
        <v>1571</v>
      </c>
      <c r="B210" s="27" t="s">
        <v>1379</v>
      </c>
    </row>
    <row r="211" spans="1:2">
      <c r="A211" s="27" t="s">
        <v>1572</v>
      </c>
      <c r="B211" s="27" t="s">
        <v>1379</v>
      </c>
    </row>
    <row r="212" spans="1:2">
      <c r="A212" s="27" t="s">
        <v>1573</v>
      </c>
      <c r="B212" s="27" t="s">
        <v>1379</v>
      </c>
    </row>
    <row r="213" spans="1:2">
      <c r="A213" s="27" t="s">
        <v>1574</v>
      </c>
      <c r="B213" s="27" t="s">
        <v>1379</v>
      </c>
    </row>
    <row r="214" spans="1:2">
      <c r="A214" s="27" t="s">
        <v>1575</v>
      </c>
      <c r="B214" s="27" t="s">
        <v>1564</v>
      </c>
    </row>
    <row r="215" spans="1:2">
      <c r="A215" s="27" t="s">
        <v>1576</v>
      </c>
      <c r="B215" s="27" t="s">
        <v>1577</v>
      </c>
    </row>
    <row r="216" spans="1:2">
      <c r="A216" s="27" t="s">
        <v>1578</v>
      </c>
      <c r="B216" s="27" t="s">
        <v>1536</v>
      </c>
    </row>
    <row r="217" spans="1:2">
      <c r="A217" s="27" t="s">
        <v>1579</v>
      </c>
      <c r="B217" s="27" t="s">
        <v>1544</v>
      </c>
    </row>
    <row r="218" spans="1:2">
      <c r="A218" s="27" t="s">
        <v>1580</v>
      </c>
      <c r="B218" s="27" t="s">
        <v>1550</v>
      </c>
    </row>
    <row r="219" spans="1:2">
      <c r="A219" s="27" t="s">
        <v>1581</v>
      </c>
      <c r="B219" s="27" t="s">
        <v>1536</v>
      </c>
    </row>
    <row r="220" spans="1:2">
      <c r="A220" s="27" t="s">
        <v>1582</v>
      </c>
      <c r="B220" s="27" t="s">
        <v>1583</v>
      </c>
    </row>
    <row r="221" spans="1:2">
      <c r="A221" s="27" t="s">
        <v>1584</v>
      </c>
      <c r="B221" s="27" t="s">
        <v>1585</v>
      </c>
    </row>
    <row r="222" spans="1:2">
      <c r="A222" s="27" t="s">
        <v>1586</v>
      </c>
      <c r="B222" s="27" t="s">
        <v>1544</v>
      </c>
    </row>
    <row r="223" spans="1:2">
      <c r="A223" s="27" t="s">
        <v>1587</v>
      </c>
      <c r="B223" s="27" t="s">
        <v>1588</v>
      </c>
    </row>
    <row r="224" spans="1:2">
      <c r="A224" s="27" t="s">
        <v>1589</v>
      </c>
      <c r="B224" s="27" t="s">
        <v>1590</v>
      </c>
    </row>
    <row r="225" spans="1:2">
      <c r="A225" s="27" t="s">
        <v>1591</v>
      </c>
      <c r="B225" s="27" t="s">
        <v>1536</v>
      </c>
    </row>
    <row r="226" spans="1:2">
      <c r="A226" s="27" t="s">
        <v>1592</v>
      </c>
      <c r="B226" s="27" t="s">
        <v>1593</v>
      </c>
    </row>
    <row r="227" spans="1:2">
      <c r="A227" s="27" t="s">
        <v>1594</v>
      </c>
      <c r="B227" s="27" t="s">
        <v>1540</v>
      </c>
    </row>
    <row r="228" spans="1:2">
      <c r="A228" s="27" t="s">
        <v>1595</v>
      </c>
      <c r="B228" s="27" t="s">
        <v>1596</v>
      </c>
    </row>
    <row r="229" spans="1:2">
      <c r="A229" s="27" t="s">
        <v>1597</v>
      </c>
      <c r="B229" s="27" t="s">
        <v>1544</v>
      </c>
    </row>
    <row r="230" spans="1:2">
      <c r="A230" s="27" t="s">
        <v>1598</v>
      </c>
      <c r="B230" s="27" t="s">
        <v>1588</v>
      </c>
    </row>
    <row r="231" spans="1:2">
      <c r="A231" s="27" t="s">
        <v>1599</v>
      </c>
      <c r="B231" s="27" t="s">
        <v>1540</v>
      </c>
    </row>
    <row r="232" spans="1:2">
      <c r="A232" s="27" t="s">
        <v>1600</v>
      </c>
      <c r="B232" s="27" t="s">
        <v>1540</v>
      </c>
    </row>
    <row r="233" spans="1:2">
      <c r="A233" s="27" t="s">
        <v>1601</v>
      </c>
      <c r="B233" s="27" t="s">
        <v>1540</v>
      </c>
    </row>
    <row r="234" spans="1:2">
      <c r="A234" s="27" t="s">
        <v>1602</v>
      </c>
      <c r="B234" s="27" t="s">
        <v>1540</v>
      </c>
    </row>
    <row r="235" spans="1:2">
      <c r="A235" s="27" t="s">
        <v>1603</v>
      </c>
      <c r="B235" s="27" t="s">
        <v>1552</v>
      </c>
    </row>
    <row r="236" spans="1:2">
      <c r="A236" s="27" t="s">
        <v>1604</v>
      </c>
      <c r="B236" s="27" t="s">
        <v>1605</v>
      </c>
    </row>
    <row r="237" spans="1:2">
      <c r="A237" s="27" t="s">
        <v>1606</v>
      </c>
      <c r="B237" s="27" t="s">
        <v>1605</v>
      </c>
    </row>
    <row r="238" spans="1:2">
      <c r="A238" s="27" t="s">
        <v>1607</v>
      </c>
      <c r="B238" s="27" t="s">
        <v>1605</v>
      </c>
    </row>
    <row r="239" spans="1:2">
      <c r="A239" s="27" t="s">
        <v>1608</v>
      </c>
      <c r="B239" s="27" t="s">
        <v>1605</v>
      </c>
    </row>
    <row r="240" spans="1:2">
      <c r="A240" s="27" t="s">
        <v>1609</v>
      </c>
      <c r="B240" s="27" t="s">
        <v>1061</v>
      </c>
    </row>
    <row r="241" spans="1:2">
      <c r="A241" s="27" t="s">
        <v>1610</v>
      </c>
      <c r="B241" s="27" t="s">
        <v>1560</v>
      </c>
    </row>
    <row r="242" spans="1:2">
      <c r="A242" s="27" t="s">
        <v>1611</v>
      </c>
      <c r="B242" s="27" t="s">
        <v>1562</v>
      </c>
    </row>
    <row r="243" spans="1:2">
      <c r="A243" s="27" t="s">
        <v>1612</v>
      </c>
      <c r="B243" s="27" t="s">
        <v>1379</v>
      </c>
    </row>
    <row r="244" spans="1:2">
      <c r="A244" s="27" t="s">
        <v>1613</v>
      </c>
      <c r="B244" s="27" t="s">
        <v>1566</v>
      </c>
    </row>
    <row r="245" spans="1:2">
      <c r="A245" s="27" t="s">
        <v>1614</v>
      </c>
      <c r="B245" s="27" t="s">
        <v>1615</v>
      </c>
    </row>
    <row r="246" spans="1:2">
      <c r="A246" s="27" t="s">
        <v>1616</v>
      </c>
      <c r="B246" s="27" t="s">
        <v>1617</v>
      </c>
    </row>
    <row r="247" spans="1:2">
      <c r="A247" s="27" t="s">
        <v>1618</v>
      </c>
      <c r="B247" s="27" t="s">
        <v>1617</v>
      </c>
    </row>
    <row r="248" spans="1:2">
      <c r="A248" s="27" t="s">
        <v>1619</v>
      </c>
      <c r="B248" s="27" t="s">
        <v>1617</v>
      </c>
    </row>
    <row r="249" spans="1:2">
      <c r="A249" s="27" t="s">
        <v>1620</v>
      </c>
      <c r="B249" s="27" t="s">
        <v>1617</v>
      </c>
    </row>
    <row r="250" spans="1:2">
      <c r="A250" s="27" t="s">
        <v>1621</v>
      </c>
      <c r="B250" s="27" t="s">
        <v>1617</v>
      </c>
    </row>
    <row r="251" spans="1:2">
      <c r="A251" s="27" t="s">
        <v>1622</v>
      </c>
      <c r="B251" s="27" t="s">
        <v>1617</v>
      </c>
    </row>
    <row r="252" spans="1:2">
      <c r="A252" s="27" t="s">
        <v>1623</v>
      </c>
      <c r="B252" s="27" t="s">
        <v>1564</v>
      </c>
    </row>
    <row r="253" spans="1:2">
      <c r="A253" s="27" t="s">
        <v>1624</v>
      </c>
      <c r="B253" s="27" t="s">
        <v>1542</v>
      </c>
    </row>
    <row r="254" spans="1:2">
      <c r="A254" s="27" t="s">
        <v>1625</v>
      </c>
      <c r="B254" s="27" t="s">
        <v>1542</v>
      </c>
    </row>
    <row r="255" spans="1:2">
      <c r="A255" s="27" t="s">
        <v>1626</v>
      </c>
      <c r="B255" s="27" t="s">
        <v>1379</v>
      </c>
    </row>
    <row r="256" spans="1:2">
      <c r="A256" s="27" t="s">
        <v>1627</v>
      </c>
      <c r="B256" s="27" t="s">
        <v>1542</v>
      </c>
    </row>
    <row r="257" spans="1:2">
      <c r="A257" s="27" t="s">
        <v>1628</v>
      </c>
      <c r="B257" s="27" t="s">
        <v>1536</v>
      </c>
    </row>
    <row r="258" spans="1:2">
      <c r="A258" s="27" t="s">
        <v>1629</v>
      </c>
      <c r="B258" s="27" t="s">
        <v>1583</v>
      </c>
    </row>
    <row r="259" spans="1:2">
      <c r="A259" s="27" t="s">
        <v>1630</v>
      </c>
      <c r="B259" s="27" t="s">
        <v>1585</v>
      </c>
    </row>
    <row r="260" spans="1:2">
      <c r="A260" s="27" t="s">
        <v>1631</v>
      </c>
      <c r="B260" s="27" t="s">
        <v>1544</v>
      </c>
    </row>
    <row r="261" spans="1:2">
      <c r="A261" s="27" t="s">
        <v>1632</v>
      </c>
      <c r="B261" s="27" t="s">
        <v>1564</v>
      </c>
    </row>
    <row r="262" spans="1:2">
      <c r="A262" s="27" t="s">
        <v>1633</v>
      </c>
      <c r="B262" s="27" t="s">
        <v>1590</v>
      </c>
    </row>
    <row r="263" spans="1:2">
      <c r="A263" s="27" t="s">
        <v>1634</v>
      </c>
      <c r="B263" s="27" t="s">
        <v>1635</v>
      </c>
    </row>
    <row r="264" spans="1:2">
      <c r="A264" s="27" t="s">
        <v>1636</v>
      </c>
      <c r="B264" s="27" t="s">
        <v>1637</v>
      </c>
    </row>
    <row r="265" spans="1:2">
      <c r="A265" s="27" t="s">
        <v>1638</v>
      </c>
      <c r="B265" s="27" t="s">
        <v>1639</v>
      </c>
    </row>
    <row r="266" spans="1:2">
      <c r="A266" s="27" t="s">
        <v>1640</v>
      </c>
      <c r="B266" s="27" t="s">
        <v>1635</v>
      </c>
    </row>
    <row r="267" spans="1:2">
      <c r="A267" s="27" t="s">
        <v>1641</v>
      </c>
      <c r="B267" s="27" t="s">
        <v>1642</v>
      </c>
    </row>
    <row r="268" spans="1:2">
      <c r="A268" s="27" t="s">
        <v>1643</v>
      </c>
      <c r="B268" s="27" t="s">
        <v>1644</v>
      </c>
    </row>
    <row r="269" spans="1:2">
      <c r="A269" s="27" t="s">
        <v>1645</v>
      </c>
      <c r="B269" s="27" t="s">
        <v>1560</v>
      </c>
    </row>
    <row r="270" spans="1:2">
      <c r="A270" s="27" t="s">
        <v>1646</v>
      </c>
      <c r="B270" s="27" t="s">
        <v>1583</v>
      </c>
    </row>
    <row r="271" spans="1:2">
      <c r="A271" s="27" t="s">
        <v>1647</v>
      </c>
      <c r="B271" s="27" t="s">
        <v>1639</v>
      </c>
    </row>
    <row r="272" spans="1:2">
      <c r="A272" s="27" t="s">
        <v>1648</v>
      </c>
      <c r="B272" s="27" t="s">
        <v>1583</v>
      </c>
    </row>
    <row r="273" spans="1:2">
      <c r="A273" s="27" t="s">
        <v>1649</v>
      </c>
      <c r="B273" s="27" t="s">
        <v>1650</v>
      </c>
    </row>
    <row r="274" spans="1:2">
      <c r="A274" s="27" t="s">
        <v>1651</v>
      </c>
      <c r="B274" s="27" t="s">
        <v>1540</v>
      </c>
    </row>
    <row r="275" spans="1:2">
      <c r="A275" s="27" t="s">
        <v>1652</v>
      </c>
      <c r="B275" s="27" t="s">
        <v>1540</v>
      </c>
    </row>
    <row r="276" spans="1:2">
      <c r="A276" s="27" t="s">
        <v>1653</v>
      </c>
      <c r="B276" s="27" t="s">
        <v>1540</v>
      </c>
    </row>
    <row r="277" spans="1:2">
      <c r="A277" s="27" t="s">
        <v>1654</v>
      </c>
      <c r="B277" s="27" t="s">
        <v>1562</v>
      </c>
    </row>
    <row r="278" spans="1:2">
      <c r="A278" s="27" t="s">
        <v>1655</v>
      </c>
      <c r="B278" s="27" t="s">
        <v>1656</v>
      </c>
    </row>
    <row r="279" spans="1:2">
      <c r="A279" s="27" t="s">
        <v>1657</v>
      </c>
      <c r="B279" s="27" t="s">
        <v>1658</v>
      </c>
    </row>
    <row r="280" spans="1:2">
      <c r="A280" s="27" t="s">
        <v>1659</v>
      </c>
      <c r="B280" s="27" t="s">
        <v>1660</v>
      </c>
    </row>
    <row r="281" spans="1:2">
      <c r="A281" s="27" t="s">
        <v>1661</v>
      </c>
      <c r="B281" s="27" t="s">
        <v>1540</v>
      </c>
    </row>
    <row r="282" spans="1:2">
      <c r="A282" s="27" t="s">
        <v>1662</v>
      </c>
      <c r="B282" s="27" t="s">
        <v>1660</v>
      </c>
    </row>
    <row r="283" spans="1:2">
      <c r="A283" s="27" t="s">
        <v>1663</v>
      </c>
      <c r="B283" s="27" t="s">
        <v>1590</v>
      </c>
    </row>
    <row r="284" spans="1:2">
      <c r="A284" s="27" t="s">
        <v>1664</v>
      </c>
      <c r="B284" s="27" t="s">
        <v>1540</v>
      </c>
    </row>
    <row r="285" spans="1:2">
      <c r="A285" s="27" t="s">
        <v>1665</v>
      </c>
      <c r="B285" s="27" t="s">
        <v>1540</v>
      </c>
    </row>
    <row r="286" spans="1:2">
      <c r="A286" s="27" t="s">
        <v>1666</v>
      </c>
      <c r="B286" s="27" t="s">
        <v>1644</v>
      </c>
    </row>
    <row r="287" spans="1:2">
      <c r="A287" s="27" t="s">
        <v>1667</v>
      </c>
      <c r="B287" s="27" t="s">
        <v>1552</v>
      </c>
    </row>
    <row r="288" spans="1:2">
      <c r="A288" s="27" t="s">
        <v>1668</v>
      </c>
      <c r="B288" s="27" t="s">
        <v>1562</v>
      </c>
    </row>
    <row r="289" spans="1:2">
      <c r="A289" s="27" t="s">
        <v>1669</v>
      </c>
      <c r="B289" s="27" t="s">
        <v>1562</v>
      </c>
    </row>
    <row r="290" spans="1:2">
      <c r="A290" s="27" t="s">
        <v>1670</v>
      </c>
      <c r="B290" s="27" t="s">
        <v>1635</v>
      </c>
    </row>
    <row r="291" spans="1:2">
      <c r="A291" s="27" t="s">
        <v>1671</v>
      </c>
      <c r="B291" s="27" t="s">
        <v>1660</v>
      </c>
    </row>
    <row r="292" spans="1:2">
      <c r="A292" s="27" t="s">
        <v>1672</v>
      </c>
      <c r="B292" s="27" t="s">
        <v>1639</v>
      </c>
    </row>
    <row r="293" spans="1:2">
      <c r="A293" s="27" t="s">
        <v>1673</v>
      </c>
      <c r="B293" s="27" t="s">
        <v>1583</v>
      </c>
    </row>
    <row r="294" spans="1:2">
      <c r="A294" s="27" t="s">
        <v>1674</v>
      </c>
      <c r="B294" s="27" t="s">
        <v>1675</v>
      </c>
    </row>
    <row r="295" spans="1:2">
      <c r="A295" s="27" t="s">
        <v>1676</v>
      </c>
      <c r="B295" s="27" t="s">
        <v>1637</v>
      </c>
    </row>
    <row r="296" spans="1:2">
      <c r="A296" s="27" t="s">
        <v>1677</v>
      </c>
      <c r="B296" s="27" t="s">
        <v>1637</v>
      </c>
    </row>
    <row r="297" spans="1:2">
      <c r="A297" s="27" t="s">
        <v>1678</v>
      </c>
      <c r="B297" s="27" t="s">
        <v>1061</v>
      </c>
    </row>
    <row r="298" spans="1:2">
      <c r="A298" s="27" t="s">
        <v>1679</v>
      </c>
      <c r="B298" s="27" t="s">
        <v>1675</v>
      </c>
    </row>
    <row r="299" spans="1:2">
      <c r="A299" s="27" t="s">
        <v>1680</v>
      </c>
      <c r="B299" s="27" t="s">
        <v>1650</v>
      </c>
    </row>
    <row r="300" spans="1:2">
      <c r="A300" s="27" t="s">
        <v>1681</v>
      </c>
      <c r="B300" s="27" t="s">
        <v>1675</v>
      </c>
    </row>
    <row r="301" spans="1:2">
      <c r="A301" s="27" t="s">
        <v>1682</v>
      </c>
      <c r="B301" s="27" t="s">
        <v>1635</v>
      </c>
    </row>
    <row r="302" spans="1:2">
      <c r="A302" s="27" t="s">
        <v>1683</v>
      </c>
      <c r="B302" s="27" t="s">
        <v>1637</v>
      </c>
    </row>
    <row r="303" spans="1:2">
      <c r="A303" s="27" t="s">
        <v>1684</v>
      </c>
      <c r="B303" s="27" t="s">
        <v>1639</v>
      </c>
    </row>
    <row r="304" spans="1:2">
      <c r="A304" s="27" t="s">
        <v>1685</v>
      </c>
      <c r="B304" s="27" t="s">
        <v>1635</v>
      </c>
    </row>
    <row r="305" spans="1:2">
      <c r="A305" s="27" t="s">
        <v>1686</v>
      </c>
      <c r="B305" s="27" t="s">
        <v>1642</v>
      </c>
    </row>
    <row r="306" spans="1:2">
      <c r="A306" s="27" t="s">
        <v>1687</v>
      </c>
      <c r="B306" s="27" t="s">
        <v>1644</v>
      </c>
    </row>
    <row r="307" spans="1:2">
      <c r="A307" s="27" t="s">
        <v>1688</v>
      </c>
      <c r="B307" s="27" t="s">
        <v>1560</v>
      </c>
    </row>
    <row r="308" spans="1:2">
      <c r="A308" s="27" t="s">
        <v>1689</v>
      </c>
      <c r="B308" s="27" t="s">
        <v>1583</v>
      </c>
    </row>
    <row r="309" spans="1:2">
      <c r="A309" s="27" t="s">
        <v>1690</v>
      </c>
      <c r="B309" s="27" t="s">
        <v>1639</v>
      </c>
    </row>
    <row r="310" spans="1:2">
      <c r="A310" s="27" t="s">
        <v>1691</v>
      </c>
      <c r="B310" s="27" t="s">
        <v>1583</v>
      </c>
    </row>
    <row r="311" spans="1:2">
      <c r="A311" s="27" t="s">
        <v>1692</v>
      </c>
      <c r="B311" s="27" t="s">
        <v>1650</v>
      </c>
    </row>
    <row r="312" spans="1:2">
      <c r="A312" s="27" t="s">
        <v>1693</v>
      </c>
      <c r="B312" s="27" t="s">
        <v>1540</v>
      </c>
    </row>
    <row r="313" spans="1:2">
      <c r="A313" s="27" t="s">
        <v>1694</v>
      </c>
      <c r="B313" s="27" t="s">
        <v>1540</v>
      </c>
    </row>
    <row r="314" spans="1:2">
      <c r="A314" s="27" t="s">
        <v>1695</v>
      </c>
      <c r="B314" s="27" t="s">
        <v>1540</v>
      </c>
    </row>
    <row r="315" spans="1:2">
      <c r="A315" s="27" t="s">
        <v>1696</v>
      </c>
      <c r="B315" s="27" t="s">
        <v>1562</v>
      </c>
    </row>
    <row r="316" spans="1:2">
      <c r="A316" s="27" t="s">
        <v>1697</v>
      </c>
      <c r="B316" s="27" t="s">
        <v>1656</v>
      </c>
    </row>
    <row r="317" spans="1:2">
      <c r="A317" s="27" t="s">
        <v>1698</v>
      </c>
      <c r="B317" s="27" t="s">
        <v>1658</v>
      </c>
    </row>
    <row r="318" spans="1:2">
      <c r="A318" s="27" t="s">
        <v>1699</v>
      </c>
      <c r="B318" s="27" t="s">
        <v>1660</v>
      </c>
    </row>
    <row r="319" spans="1:2">
      <c r="A319" s="27" t="s">
        <v>1700</v>
      </c>
      <c r="B319" s="27" t="s">
        <v>1540</v>
      </c>
    </row>
    <row r="320" spans="1:2">
      <c r="A320" s="27" t="s">
        <v>1701</v>
      </c>
      <c r="B320" s="27" t="s">
        <v>1660</v>
      </c>
    </row>
    <row r="321" spans="1:2">
      <c r="A321" s="27" t="s">
        <v>1702</v>
      </c>
      <c r="B321" s="27" t="s">
        <v>1590</v>
      </c>
    </row>
    <row r="322" spans="1:2">
      <c r="A322" s="27" t="s">
        <v>1703</v>
      </c>
      <c r="B322" s="27" t="s">
        <v>1540</v>
      </c>
    </row>
    <row r="323" spans="1:2">
      <c r="A323" s="27" t="s">
        <v>1704</v>
      </c>
      <c r="B323" s="27" t="s">
        <v>1540</v>
      </c>
    </row>
    <row r="324" spans="1:2">
      <c r="A324" s="27" t="s">
        <v>1705</v>
      </c>
      <c r="B324" s="27" t="s">
        <v>1644</v>
      </c>
    </row>
    <row r="325" spans="1:2">
      <c r="A325" s="27" t="s">
        <v>1706</v>
      </c>
      <c r="B325" s="27" t="s">
        <v>1552</v>
      </c>
    </row>
    <row r="326" spans="1:2">
      <c r="A326" s="27" t="s">
        <v>1707</v>
      </c>
      <c r="B326" s="27" t="s">
        <v>1562</v>
      </c>
    </row>
    <row r="327" spans="1:2">
      <c r="A327" s="27" t="s">
        <v>1708</v>
      </c>
      <c r="B327" s="27" t="s">
        <v>1562</v>
      </c>
    </row>
    <row r="328" spans="1:2">
      <c r="A328" s="27" t="s">
        <v>1709</v>
      </c>
      <c r="B328" s="27" t="s">
        <v>1635</v>
      </c>
    </row>
    <row r="329" spans="1:2">
      <c r="A329" s="27" t="s">
        <v>1710</v>
      </c>
      <c r="B329" s="27" t="s">
        <v>1660</v>
      </c>
    </row>
    <row r="330" spans="1:2">
      <c r="A330" s="27" t="s">
        <v>1711</v>
      </c>
      <c r="B330" s="27" t="s">
        <v>1639</v>
      </c>
    </row>
    <row r="331" spans="1:2">
      <c r="A331" s="27" t="s">
        <v>1712</v>
      </c>
      <c r="B331" s="27" t="s">
        <v>1583</v>
      </c>
    </row>
    <row r="332" spans="1:2">
      <c r="A332" s="27" t="s">
        <v>1713</v>
      </c>
      <c r="B332" s="27" t="s">
        <v>1675</v>
      </c>
    </row>
    <row r="333" spans="1:2">
      <c r="A333" s="27" t="s">
        <v>1714</v>
      </c>
      <c r="B333" s="27" t="s">
        <v>1637</v>
      </c>
    </row>
    <row r="334" spans="1:2">
      <c r="A334" s="27" t="s">
        <v>1715</v>
      </c>
      <c r="B334" s="27" t="s">
        <v>1637</v>
      </c>
    </row>
    <row r="335" spans="1:2">
      <c r="A335" s="27" t="s">
        <v>1716</v>
      </c>
      <c r="B335" s="27" t="s">
        <v>1061</v>
      </c>
    </row>
    <row r="336" spans="1:2">
      <c r="A336" s="27" t="s">
        <v>1717</v>
      </c>
      <c r="B336" s="27" t="s">
        <v>1675</v>
      </c>
    </row>
    <row r="337" spans="1:2">
      <c r="A337" s="27" t="s">
        <v>1718</v>
      </c>
      <c r="B337" s="27" t="s">
        <v>1650</v>
      </c>
    </row>
    <row r="338" spans="1:2">
      <c r="A338" s="27" t="s">
        <v>1719</v>
      </c>
      <c r="B338" s="27" t="s">
        <v>1675</v>
      </c>
    </row>
    <row r="339" spans="1:2">
      <c r="A339" s="27" t="s">
        <v>1720</v>
      </c>
      <c r="B339" s="27" t="s">
        <v>1617</v>
      </c>
    </row>
    <row r="340" spans="1:2">
      <c r="A340" s="27" t="s">
        <v>1721</v>
      </c>
      <c r="B340" s="27" t="s">
        <v>1381</v>
      </c>
    </row>
    <row r="341" spans="1:2">
      <c r="A341" s="27" t="s">
        <v>1722</v>
      </c>
      <c r="B341" s="27" t="s">
        <v>1723</v>
      </c>
    </row>
    <row r="342" spans="1:2">
      <c r="A342" s="27" t="s">
        <v>1722</v>
      </c>
      <c r="B342" s="27" t="s">
        <v>1724</v>
      </c>
    </row>
    <row r="343" spans="1:2">
      <c r="A343" s="27" t="s">
        <v>1722</v>
      </c>
      <c r="B343" s="27" t="s">
        <v>1725</v>
      </c>
    </row>
    <row r="344" spans="1:2">
      <c r="A344" s="27" t="s">
        <v>1722</v>
      </c>
      <c r="B344" s="27" t="s">
        <v>1726</v>
      </c>
    </row>
    <row r="345" spans="1:2">
      <c r="A345" s="27" t="s">
        <v>1722</v>
      </c>
      <c r="B345" s="27" t="s">
        <v>1727</v>
      </c>
    </row>
    <row r="346" spans="1:2">
      <c r="A346" s="27" t="s">
        <v>1722</v>
      </c>
      <c r="B346" s="27" t="s">
        <v>1728</v>
      </c>
    </row>
    <row r="347" spans="1:2">
      <c r="A347" s="27" t="s">
        <v>1722</v>
      </c>
      <c r="B347" s="27" t="s">
        <v>1729</v>
      </c>
    </row>
    <row r="348" spans="1:2">
      <c r="A348" s="27" t="s">
        <v>1722</v>
      </c>
      <c r="B348" s="27" t="s">
        <v>1730</v>
      </c>
    </row>
    <row r="349" spans="1:2">
      <c r="A349" s="27" t="s">
        <v>1722</v>
      </c>
      <c r="B349" s="27" t="s">
        <v>1731</v>
      </c>
    </row>
    <row r="350" spans="1:2">
      <c r="A350" s="27" t="s">
        <v>1722</v>
      </c>
      <c r="B350" s="27" t="s">
        <v>1732</v>
      </c>
    </row>
    <row r="351" spans="1:2">
      <c r="A351" s="27" t="s">
        <v>1722</v>
      </c>
      <c r="B351" s="27" t="s">
        <v>1733</v>
      </c>
    </row>
    <row r="352" spans="1:2">
      <c r="A352" s="27" t="s">
        <v>1722</v>
      </c>
      <c r="B352" s="27" t="s">
        <v>1734</v>
      </c>
    </row>
    <row r="353" spans="1:2">
      <c r="A353" s="27" t="s">
        <v>1722</v>
      </c>
      <c r="B353" s="27" t="s">
        <v>1735</v>
      </c>
    </row>
    <row r="354" spans="1:2">
      <c r="A354" s="27" t="s">
        <v>1722</v>
      </c>
      <c r="B354" s="27" t="s">
        <v>1736</v>
      </c>
    </row>
    <row r="355" spans="1:2">
      <c r="A355" s="27" t="s">
        <v>1737</v>
      </c>
      <c r="B355" s="27" t="s">
        <v>1660</v>
      </c>
    </row>
    <row r="356" spans="1:2">
      <c r="A356" s="27" t="s">
        <v>1738</v>
      </c>
      <c r="B356" s="27" t="s">
        <v>318</v>
      </c>
    </row>
    <row r="357" spans="1:2">
      <c r="A357" s="27" t="s">
        <v>1739</v>
      </c>
      <c r="B357" s="27" t="s">
        <v>1740</v>
      </c>
    </row>
    <row r="358" spans="1:2">
      <c r="A358" s="27" t="s">
        <v>1739</v>
      </c>
      <c r="B358" s="27" t="s">
        <v>1741</v>
      </c>
    </row>
    <row r="359" spans="1:2">
      <c r="A359" s="27" t="s">
        <v>1739</v>
      </c>
      <c r="B359" s="27" t="s">
        <v>1742</v>
      </c>
    </row>
    <row r="360" spans="1:2">
      <c r="A360" s="27" t="s">
        <v>1739</v>
      </c>
      <c r="B360" s="27" t="s">
        <v>1743</v>
      </c>
    </row>
    <row r="361" spans="1:2">
      <c r="A361" s="27" t="s">
        <v>1739</v>
      </c>
      <c r="B361" s="27" t="s">
        <v>1744</v>
      </c>
    </row>
    <row r="362" spans="1:2">
      <c r="A362" s="27" t="s">
        <v>1739</v>
      </c>
      <c r="B362" s="27" t="s">
        <v>1745</v>
      </c>
    </row>
    <row r="363" spans="1:2">
      <c r="A363" s="27" t="s">
        <v>1739</v>
      </c>
      <c r="B363" s="27" t="s">
        <v>1746</v>
      </c>
    </row>
    <row r="364" spans="1:2">
      <c r="A364" s="27" t="s">
        <v>1739</v>
      </c>
      <c r="B364" s="27" t="s">
        <v>1747</v>
      </c>
    </row>
    <row r="365" spans="1:2">
      <c r="A365" s="27" t="s">
        <v>1739</v>
      </c>
      <c r="B365" s="27" t="s">
        <v>1748</v>
      </c>
    </row>
    <row r="366" spans="1:2">
      <c r="A366" s="27" t="s">
        <v>1739</v>
      </c>
      <c r="B366" s="27" t="s">
        <v>1749</v>
      </c>
    </row>
    <row r="367" spans="1:2">
      <c r="A367" s="27" t="s">
        <v>1739</v>
      </c>
      <c r="B367" s="27" t="s">
        <v>1750</v>
      </c>
    </row>
    <row r="368" spans="1:2">
      <c r="A368" s="27" t="s">
        <v>1739</v>
      </c>
      <c r="B368" s="27" t="s">
        <v>1751</v>
      </c>
    </row>
    <row r="369" spans="1:2">
      <c r="A369" s="27" t="s">
        <v>1739</v>
      </c>
      <c r="B369" s="27" t="s">
        <v>1752</v>
      </c>
    </row>
    <row r="370" spans="1:2">
      <c r="A370" s="27" t="s">
        <v>1739</v>
      </c>
      <c r="B370" s="27" t="s">
        <v>1753</v>
      </c>
    </row>
    <row r="371" spans="1:2">
      <c r="A371" s="27" t="s">
        <v>1739</v>
      </c>
      <c r="B371" s="27" t="s">
        <v>1754</v>
      </c>
    </row>
    <row r="372" spans="1:2">
      <c r="A372" s="27" t="s">
        <v>1739</v>
      </c>
      <c r="B372" s="27" t="s">
        <v>1755</v>
      </c>
    </row>
    <row r="373" spans="1:2">
      <c r="A373" s="27" t="s">
        <v>1739</v>
      </c>
      <c r="B373" s="27" t="s">
        <v>1756</v>
      </c>
    </row>
    <row r="374" spans="1:2">
      <c r="A374" s="27" t="s">
        <v>1739</v>
      </c>
      <c r="B374" s="27" t="s">
        <v>1757</v>
      </c>
    </row>
    <row r="375" spans="1:2">
      <c r="A375" s="27" t="s">
        <v>1739</v>
      </c>
      <c r="B375" s="27" t="s">
        <v>1758</v>
      </c>
    </row>
    <row r="376" spans="1:2">
      <c r="A376" s="27" t="s">
        <v>1739</v>
      </c>
      <c r="B376" s="27" t="s">
        <v>1759</v>
      </c>
    </row>
    <row r="377" spans="1:2">
      <c r="A377" s="27" t="s">
        <v>1739</v>
      </c>
      <c r="B377" s="27" t="s">
        <v>1760</v>
      </c>
    </row>
    <row r="378" spans="1:2">
      <c r="A378" s="27" t="s">
        <v>1739</v>
      </c>
      <c r="B378" s="27" t="s">
        <v>1761</v>
      </c>
    </row>
    <row r="379" spans="1:2">
      <c r="A379" s="27" t="s">
        <v>1739</v>
      </c>
      <c r="B379" s="27" t="s">
        <v>1762</v>
      </c>
    </row>
    <row r="380" spans="1:2">
      <c r="A380" s="27" t="s">
        <v>1739</v>
      </c>
      <c r="B380" s="27" t="s">
        <v>1763</v>
      </c>
    </row>
    <row r="381" spans="1:2">
      <c r="A381" s="27" t="s">
        <v>1739</v>
      </c>
      <c r="B381" s="27" t="s">
        <v>1764</v>
      </c>
    </row>
    <row r="382" spans="1:2">
      <c r="A382" s="27" t="s">
        <v>1739</v>
      </c>
      <c r="B382" s="27" t="s">
        <v>1765</v>
      </c>
    </row>
    <row r="383" spans="1:2">
      <c r="A383" s="27" t="s">
        <v>1739</v>
      </c>
      <c r="B383" s="27" t="s">
        <v>1766</v>
      </c>
    </row>
    <row r="384" spans="1:2">
      <c r="A384" s="27" t="s">
        <v>1739</v>
      </c>
      <c r="B384" s="27" t="s">
        <v>1767</v>
      </c>
    </row>
    <row r="385" spans="1:2">
      <c r="A385" s="27" t="s">
        <v>1739</v>
      </c>
      <c r="B385" s="27" t="s">
        <v>1768</v>
      </c>
    </row>
    <row r="386" spans="1:2">
      <c r="A386" s="27" t="s">
        <v>1739</v>
      </c>
      <c r="B386" s="27" t="s">
        <v>1769</v>
      </c>
    </row>
    <row r="387" spans="1:2">
      <c r="A387" s="27" t="s">
        <v>1739</v>
      </c>
      <c r="B387" s="27" t="s">
        <v>1770</v>
      </c>
    </row>
    <row r="388" spans="1:2">
      <c r="A388" s="27" t="s">
        <v>1739</v>
      </c>
      <c r="B388" s="27" t="s">
        <v>1771</v>
      </c>
    </row>
    <row r="389" spans="1:2">
      <c r="A389" s="27" t="s">
        <v>1739</v>
      </c>
      <c r="B389" s="27" t="s">
        <v>1772</v>
      </c>
    </row>
    <row r="390" spans="1:2">
      <c r="A390" s="27" t="s">
        <v>1739</v>
      </c>
      <c r="B390" s="27" t="s">
        <v>1773</v>
      </c>
    </row>
    <row r="391" spans="1:2">
      <c r="A391" s="27" t="s">
        <v>1739</v>
      </c>
      <c r="B391" s="27" t="s">
        <v>1774</v>
      </c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 codeName="modfrmFuelTransferMethods">
    <tabColor indexed="47"/>
  </sheetPr>
  <dimension ref="A1"/>
  <sheetViews>
    <sheetView zoomScaleNormal="100" workbookViewId="0"/>
  </sheetViews>
  <sheetFormatPr defaultRowHeight="11.25"/>
  <cols>
    <col min="1" max="16384" width="9.140625" style="27"/>
  </cols>
  <sheetData/>
  <sheetProtection formatColumns="0" formatRows="0"/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pageMargins left="0.75" right="0.75" top="1" bottom="1" header="0.5" footer="0.5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codeName="modfrmPurchaseRegNumbe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ntry="1" codeName="LIST_SRC">
    <tabColor indexed="11"/>
  </sheetPr>
  <dimension ref="A1:CD50"/>
  <sheetViews>
    <sheetView showGridLines="0" topLeftCell="C3" zoomScale="90" zoomScaleNormal="90" workbookViewId="0">
      <pane xSplit="8" ySplit="12" topLeftCell="K18" activePane="bottomRight" state="frozen"/>
      <selection activeCell="C3" sqref="C3"/>
      <selection pane="topRight" activeCell="K3" sqref="K3"/>
      <selection pane="bottomLeft" activeCell="C15" sqref="C15"/>
      <selection pane="bottomRight" activeCell="AC30" sqref="AC30"/>
    </sheetView>
  </sheetViews>
  <sheetFormatPr defaultRowHeight="11.25"/>
  <cols>
    <col min="1" max="1" width="8.7109375" style="22" hidden="1" customWidth="1"/>
    <col min="2" max="2" width="8.7109375" style="20" hidden="1" customWidth="1"/>
    <col min="3" max="3" width="0.140625" style="20" customWidth="1"/>
    <col min="4" max="4" width="9.7109375" hidden="1" customWidth="1"/>
    <col min="5" max="5" width="3.7109375" style="20" hidden="1" customWidth="1"/>
    <col min="6" max="6" width="3.85546875" style="20" customWidth="1"/>
    <col min="7" max="7" width="6.42578125" style="20" customWidth="1"/>
    <col min="8" max="8" width="6" style="20" customWidth="1"/>
    <col min="9" max="9" width="7" style="21" customWidth="1"/>
    <col min="10" max="10" width="9.85546875" style="21" customWidth="1"/>
    <col min="11" max="11" width="7.28515625" style="21" customWidth="1"/>
    <col min="12" max="12" width="8.42578125" style="20" customWidth="1"/>
    <col min="13" max="14" width="2.7109375" style="20" hidden="1" customWidth="1"/>
    <col min="15" max="15" width="12.5703125" style="20" hidden="1" customWidth="1"/>
    <col min="16" max="16" width="2.5703125" style="20" hidden="1" customWidth="1"/>
    <col min="17" max="17" width="6" style="20" customWidth="1"/>
    <col min="18" max="18" width="8.7109375" style="20" hidden="1" customWidth="1"/>
    <col min="19" max="19" width="2.7109375" style="20" hidden="1" customWidth="1"/>
    <col min="20" max="20" width="11.7109375" style="20" hidden="1" customWidth="1"/>
    <col min="21" max="26" width="2.7109375" style="20" hidden="1" customWidth="1"/>
    <col min="27" max="27" width="0.42578125" style="20" customWidth="1"/>
    <col min="28" max="28" width="4.7109375" style="20" customWidth="1"/>
    <col min="29" max="29" width="14.28515625" style="20" customWidth="1"/>
    <col min="30" max="30" width="8.85546875" style="20" customWidth="1"/>
    <col min="31" max="31" width="6.7109375" style="20" customWidth="1"/>
    <col min="32" max="32" width="5.7109375" style="20" customWidth="1"/>
    <col min="33" max="33" width="5.28515625" style="20" customWidth="1"/>
    <col min="34" max="34" width="13.7109375" style="20" customWidth="1"/>
    <col min="35" max="35" width="9" style="20" customWidth="1"/>
    <col min="36" max="36" width="9.7109375" style="20" customWidth="1"/>
    <col min="37" max="37" width="7.5703125" style="20" customWidth="1"/>
    <col min="38" max="38" width="11.7109375" style="20" customWidth="1"/>
    <col min="39" max="39" width="11.42578125" style="20" customWidth="1"/>
    <col min="40" max="40" width="7.42578125" style="22" customWidth="1"/>
    <col min="41" max="41" width="2.7109375" style="22" hidden="1" customWidth="1"/>
    <col min="42" max="46" width="2.7109375" style="2" hidden="1" customWidth="1"/>
    <col min="47" max="47" width="17.7109375" style="22" customWidth="1"/>
    <col min="48" max="48" width="6.7109375" style="2" customWidth="1"/>
    <col min="49" max="49" width="6.42578125" style="2" customWidth="1"/>
    <col min="50" max="50" width="7.28515625" style="2" customWidth="1"/>
    <col min="51" max="51" width="11.7109375" style="2" customWidth="1"/>
    <col min="52" max="53" width="2.7109375" style="2" hidden="1" customWidth="1"/>
    <col min="54" max="54" width="2.7109375" style="22" hidden="1" customWidth="1"/>
    <col min="55" max="59" width="2.7109375" style="2" hidden="1" customWidth="1"/>
    <col min="60" max="60" width="12.7109375" style="20" customWidth="1"/>
    <col min="61" max="61" width="11.5703125" style="20" customWidth="1"/>
    <col min="62" max="62" width="12.42578125" style="20" customWidth="1"/>
    <col min="63" max="63" width="14" style="20" customWidth="1"/>
    <col min="64" max="64" width="11.85546875" style="20" customWidth="1"/>
    <col min="65" max="65" width="10.85546875" style="20" customWidth="1"/>
    <col min="66" max="81" width="2.7109375" style="2" hidden="1" customWidth="1"/>
    <col min="82" max="82" width="0.28515625" style="2" customWidth="1"/>
    <col min="83" max="16384" width="9.140625" style="2"/>
  </cols>
  <sheetData>
    <row r="1" spans="1:82" s="20" customFormat="1" ht="12" hidden="1" customHeight="1">
      <c r="A1" s="19"/>
      <c r="D1"/>
      <c r="AK1" s="23"/>
      <c r="AL1" s="23"/>
      <c r="AM1" s="23"/>
      <c r="AN1" s="22"/>
      <c r="AO1" s="22"/>
      <c r="AU1" s="22"/>
      <c r="BB1" s="22"/>
    </row>
    <row r="2" spans="1:82" s="20" customFormat="1" ht="12" hidden="1" customHeight="1">
      <c r="A2" s="19"/>
      <c r="D2"/>
      <c r="E2"/>
      <c r="F2" s="42"/>
      <c r="G2" s="42"/>
      <c r="H2" s="42"/>
      <c r="I2" s="42"/>
      <c r="J2" s="42"/>
      <c r="K2" s="42"/>
      <c r="L2" s="42"/>
      <c r="M2" s="23"/>
      <c r="AC2" s="23"/>
      <c r="AD2" s="23"/>
      <c r="AE2" s="23"/>
      <c r="AF2" s="23"/>
      <c r="AG2" s="23"/>
      <c r="AH2" s="23"/>
      <c r="AI2" s="23"/>
      <c r="AJ2" s="23"/>
      <c r="AL2" s="32"/>
      <c r="AM2" s="32"/>
      <c r="AN2" s="32"/>
      <c r="AO2" s="25"/>
      <c r="AP2" s="23"/>
      <c r="AQ2" s="23"/>
      <c r="AR2" s="23"/>
      <c r="AS2" s="23"/>
      <c r="AT2" s="23"/>
      <c r="AU2" s="25"/>
      <c r="BB2" s="25"/>
    </row>
    <row r="3" spans="1:82" s="20" customFormat="1" ht="9.75" customHeight="1">
      <c r="A3" s="19"/>
      <c r="D3"/>
      <c r="E3" s="23"/>
      <c r="F3" s="23"/>
      <c r="G3" s="23"/>
      <c r="H3" s="23"/>
      <c r="I3" s="23"/>
      <c r="J3" s="23"/>
      <c r="K3" s="23"/>
      <c r="L3" s="23"/>
      <c r="AC3" s="23"/>
      <c r="AD3" s="23"/>
      <c r="AE3" s="23"/>
      <c r="AF3" s="23"/>
      <c r="AG3" s="23"/>
      <c r="AH3" s="23"/>
      <c r="AI3" s="23"/>
      <c r="AJ3" s="23"/>
      <c r="AL3" s="23"/>
      <c r="AM3" s="23"/>
      <c r="AN3" s="23"/>
      <c r="AO3" s="23"/>
      <c r="AP3" s="23"/>
      <c r="AQ3" s="23"/>
      <c r="AR3" s="23"/>
      <c r="AS3" s="23"/>
      <c r="AT3" s="23"/>
      <c r="AU3" s="25"/>
      <c r="BB3" s="25"/>
    </row>
    <row r="4" spans="1:82" s="20" customFormat="1" ht="15" customHeight="1">
      <c r="A4" s="19"/>
      <c r="C4" s="47"/>
      <c r="D4"/>
      <c r="E4" s="47"/>
      <c r="H4" s="168" t="s">
        <v>477</v>
      </c>
      <c r="I4" s="171"/>
      <c r="J4" s="171"/>
      <c r="K4" s="171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25"/>
      <c r="AN4" s="25"/>
      <c r="AO4" s="25"/>
      <c r="AP4" s="23"/>
      <c r="AQ4" s="23"/>
      <c r="AR4" s="23"/>
      <c r="AS4" s="23"/>
      <c r="AT4" s="23"/>
      <c r="AU4" s="25"/>
      <c r="BB4" s="25"/>
      <c r="BH4" s="44"/>
      <c r="BI4" s="44"/>
      <c r="BJ4" s="44"/>
      <c r="BK4" s="44"/>
      <c r="BL4" s="44"/>
      <c r="BM4" s="44"/>
    </row>
    <row r="5" spans="1:82" s="20" customFormat="1" ht="9" customHeight="1">
      <c r="A5" s="19"/>
      <c r="D5"/>
      <c r="E5" s="45"/>
      <c r="F5" s="45"/>
      <c r="G5" s="45"/>
      <c r="H5" s="45"/>
      <c r="I5" s="469"/>
      <c r="J5" s="469"/>
      <c r="K5" s="46"/>
      <c r="L5" s="45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25"/>
      <c r="AN5" s="25"/>
      <c r="AO5" s="25"/>
      <c r="AP5" s="23"/>
      <c r="AQ5" s="23"/>
      <c r="AR5" s="23"/>
      <c r="AS5" s="23"/>
      <c r="AT5" s="23"/>
      <c r="AU5" s="25"/>
      <c r="BB5" s="25"/>
      <c r="BH5" s="44"/>
      <c r="BI5" s="44"/>
      <c r="BJ5" s="44"/>
      <c r="BK5" s="44"/>
      <c r="BL5" s="44"/>
      <c r="BM5" s="44"/>
    </row>
    <row r="6" spans="1:82" s="20" customFormat="1" ht="0.75" customHeight="1">
      <c r="A6" s="19"/>
      <c r="D6"/>
      <c r="E6" s="45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25"/>
      <c r="AN6" s="25"/>
      <c r="AO6" s="25"/>
      <c r="AP6" s="23"/>
      <c r="AQ6" s="23"/>
      <c r="AR6" s="23"/>
      <c r="AS6" s="23"/>
      <c r="AT6" s="23"/>
      <c r="AU6" s="25"/>
      <c r="BB6" s="25"/>
      <c r="BH6" s="44"/>
      <c r="BI6" s="44"/>
      <c r="BJ6" s="44"/>
      <c r="BK6" s="44"/>
      <c r="BL6" s="44"/>
      <c r="BM6" s="44"/>
    </row>
    <row r="7" spans="1:82" s="20" customFormat="1" ht="0.75" customHeight="1">
      <c r="A7" s="19"/>
      <c r="D7"/>
      <c r="E7" s="45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29"/>
      <c r="CD7" s="162"/>
    </row>
    <row r="8" spans="1:82" s="20" customFormat="1" ht="12" hidden="1" customHeight="1">
      <c r="A8" s="19"/>
      <c r="D8"/>
      <c r="E8" s="45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23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25"/>
      <c r="AU8" s="45"/>
      <c r="AV8" s="45"/>
      <c r="AW8" s="45"/>
      <c r="AX8" s="45"/>
      <c r="AY8" s="25"/>
      <c r="BB8" s="45"/>
      <c r="BC8" s="45"/>
      <c r="BD8" s="45"/>
      <c r="BE8" s="45"/>
      <c r="BF8" s="25"/>
      <c r="BH8" s="44"/>
      <c r="BI8" s="44"/>
      <c r="BJ8" s="44"/>
      <c r="BK8" s="44"/>
      <c r="BL8" s="44"/>
      <c r="BM8" s="44"/>
    </row>
    <row r="9" spans="1:82" s="20" customFormat="1" ht="0.75" customHeight="1">
      <c r="A9" s="19"/>
      <c r="D9"/>
      <c r="E9" s="45"/>
      <c r="AC9" s="23"/>
      <c r="AD9" s="23"/>
      <c r="AE9" s="23"/>
      <c r="AF9" s="23"/>
      <c r="AG9" s="23"/>
      <c r="AH9" s="23"/>
      <c r="AI9" s="23"/>
      <c r="AJ9" s="23"/>
      <c r="AK9" s="48"/>
      <c r="AL9" s="25"/>
      <c r="AM9" s="130"/>
      <c r="AR9" s="25"/>
      <c r="AY9" s="25"/>
      <c r="BF9" s="25"/>
    </row>
    <row r="10" spans="1:82" s="20" customFormat="1" ht="12" hidden="1" customHeight="1">
      <c r="A10" s="19"/>
      <c r="D10"/>
      <c r="E10" s="4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T10" s="23"/>
      <c r="AU10" s="21"/>
      <c r="AV10" s="21"/>
      <c r="AW10" s="21"/>
      <c r="BA10" s="23"/>
      <c r="BB10" s="21"/>
      <c r="BC10" s="21"/>
      <c r="BD10" s="21"/>
      <c r="BH10" s="21"/>
      <c r="BI10" s="21"/>
      <c r="BJ10" s="21"/>
      <c r="BK10" s="21"/>
      <c r="BL10" s="21"/>
      <c r="BM10" s="21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</row>
    <row r="11" spans="1:82" s="20" customFormat="1" ht="3" customHeight="1">
      <c r="A11" s="19"/>
      <c r="D11"/>
      <c r="E11" s="45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23"/>
      <c r="AS11" s="23"/>
      <c r="AT11" s="23"/>
      <c r="AU11" s="43"/>
      <c r="AV11" s="43"/>
      <c r="AW11" s="43"/>
      <c r="AX11" s="43"/>
      <c r="AY11" s="23"/>
      <c r="AZ11" s="23"/>
      <c r="BA11" s="23"/>
      <c r="BB11" s="43"/>
      <c r="BC11" s="43"/>
      <c r="BD11" s="43"/>
      <c r="BE11" s="43"/>
      <c r="BF11" s="23"/>
      <c r="BG11" s="23"/>
      <c r="BH11" s="43"/>
      <c r="BI11" s="43"/>
      <c r="BJ11" s="43"/>
      <c r="BK11" s="43"/>
      <c r="BL11" s="43"/>
      <c r="BM11" s="4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</row>
    <row r="12" spans="1:82" ht="12" customHeight="1">
      <c r="E12" s="45"/>
      <c r="F12" s="455" t="s">
        <v>71</v>
      </c>
      <c r="G12" s="455" t="s">
        <v>90</v>
      </c>
      <c r="H12" s="455" t="s">
        <v>91</v>
      </c>
      <c r="I12" s="455" t="s">
        <v>92</v>
      </c>
      <c r="J12" s="454" t="s">
        <v>760</v>
      </c>
      <c r="K12" s="454" t="s">
        <v>764</v>
      </c>
      <c r="L12" s="454" t="s">
        <v>384</v>
      </c>
      <c r="M12" s="455"/>
      <c r="N12" s="455"/>
      <c r="O12" s="455" t="s">
        <v>168</v>
      </c>
      <c r="P12" s="454"/>
      <c r="Q12" s="454" t="s">
        <v>407</v>
      </c>
      <c r="R12" s="454" t="s">
        <v>404</v>
      </c>
      <c r="S12" s="455"/>
      <c r="T12" s="454" t="s">
        <v>72</v>
      </c>
      <c r="U12" s="455"/>
      <c r="V12" s="455"/>
      <c r="W12" s="455"/>
      <c r="X12" s="455"/>
      <c r="Y12" s="455"/>
      <c r="Z12" s="455"/>
      <c r="AA12" s="455"/>
      <c r="AB12" s="482" t="s">
        <v>71</v>
      </c>
      <c r="AC12" s="482" t="s">
        <v>389</v>
      </c>
      <c r="AD12" s="482" t="s">
        <v>390</v>
      </c>
      <c r="AE12" s="489" t="s">
        <v>395</v>
      </c>
      <c r="AF12" s="489"/>
      <c r="AG12" s="489"/>
      <c r="AH12" s="494" t="s">
        <v>391</v>
      </c>
      <c r="AI12" s="495"/>
      <c r="AJ12" s="495"/>
      <c r="AK12" s="495"/>
      <c r="AL12" s="495"/>
      <c r="AM12" s="495"/>
      <c r="AN12" s="496"/>
      <c r="AO12" s="455"/>
      <c r="AP12" s="455"/>
      <c r="AQ12" s="455"/>
      <c r="AR12" s="455"/>
      <c r="AS12" s="455"/>
      <c r="AT12" s="485"/>
      <c r="AU12" s="454" t="s">
        <v>408</v>
      </c>
      <c r="AV12" s="454"/>
      <c r="AW12" s="454"/>
      <c r="AX12" s="454"/>
      <c r="AY12" s="454"/>
      <c r="AZ12" s="454"/>
      <c r="BA12" s="454"/>
      <c r="BB12" s="454"/>
      <c r="BC12" s="492"/>
      <c r="BD12" s="455"/>
      <c r="BE12" s="455"/>
      <c r="BF12" s="455"/>
      <c r="BG12" s="455"/>
      <c r="BH12" s="489" t="s">
        <v>358</v>
      </c>
      <c r="BI12" s="490"/>
      <c r="BJ12" s="489" t="s">
        <v>96</v>
      </c>
      <c r="BK12" s="490"/>
      <c r="BL12" s="489" t="s">
        <v>359</v>
      </c>
      <c r="BM12" s="490"/>
      <c r="BN12" s="455"/>
      <c r="BO12" s="455"/>
      <c r="BP12" s="455"/>
      <c r="BQ12" s="455"/>
      <c r="BR12" s="455"/>
      <c r="BS12" s="455"/>
      <c r="BT12" s="455"/>
      <c r="BU12" s="455"/>
      <c r="BV12" s="455"/>
      <c r="BW12" s="455"/>
      <c r="BX12" s="455"/>
      <c r="BY12" s="455"/>
      <c r="BZ12" s="455"/>
      <c r="CA12" s="481"/>
      <c r="CB12" s="481"/>
      <c r="CC12" s="455"/>
      <c r="CD12" s="487" t="s">
        <v>386</v>
      </c>
    </row>
    <row r="13" spans="1:82" ht="12" customHeight="1">
      <c r="E13" s="49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82"/>
      <c r="AC13" s="482"/>
      <c r="AD13" s="482"/>
      <c r="AE13" s="483" t="s">
        <v>358</v>
      </c>
      <c r="AF13" s="483" t="s">
        <v>96</v>
      </c>
      <c r="AG13" s="483" t="s">
        <v>359</v>
      </c>
      <c r="AH13" s="483" t="s">
        <v>87</v>
      </c>
      <c r="AI13" s="483" t="s">
        <v>88</v>
      </c>
      <c r="AJ13" s="483" t="s">
        <v>72</v>
      </c>
      <c r="AK13" s="483" t="s">
        <v>392</v>
      </c>
      <c r="AL13" s="483" t="s">
        <v>72</v>
      </c>
      <c r="AM13" s="483" t="s">
        <v>393</v>
      </c>
      <c r="AN13" s="483" t="s">
        <v>394</v>
      </c>
      <c r="AO13" s="455"/>
      <c r="AP13" s="455"/>
      <c r="AQ13" s="455"/>
      <c r="AR13" s="455"/>
      <c r="AS13" s="455"/>
      <c r="AT13" s="485"/>
      <c r="AU13" s="484" t="s">
        <v>87</v>
      </c>
      <c r="AV13" s="484" t="s">
        <v>88</v>
      </c>
      <c r="AW13" s="484" t="s">
        <v>72</v>
      </c>
      <c r="AX13" s="484" t="s">
        <v>392</v>
      </c>
      <c r="AY13" s="484" t="s">
        <v>72</v>
      </c>
      <c r="AZ13" s="479"/>
      <c r="BA13" s="479"/>
      <c r="BB13" s="479"/>
      <c r="BC13" s="492"/>
      <c r="BD13" s="455"/>
      <c r="BE13" s="455"/>
      <c r="BF13" s="455"/>
      <c r="BG13" s="455"/>
      <c r="BH13" s="489" t="s">
        <v>521</v>
      </c>
      <c r="BI13" s="489" t="s">
        <v>522</v>
      </c>
      <c r="BJ13" s="489" t="s">
        <v>521</v>
      </c>
      <c r="BK13" s="489" t="s">
        <v>522</v>
      </c>
      <c r="BL13" s="489" t="s">
        <v>521</v>
      </c>
      <c r="BM13" s="489" t="s">
        <v>522</v>
      </c>
      <c r="BN13" s="455"/>
      <c r="BO13" s="455"/>
      <c r="BP13" s="455"/>
      <c r="BQ13" s="455"/>
      <c r="BR13" s="455"/>
      <c r="BS13" s="455"/>
      <c r="BT13" s="455"/>
      <c r="BU13" s="455"/>
      <c r="BV13" s="455"/>
      <c r="BW13" s="455"/>
      <c r="BX13" s="455"/>
      <c r="BY13" s="455"/>
      <c r="BZ13" s="455"/>
      <c r="CA13" s="488"/>
      <c r="CB13" s="488"/>
      <c r="CC13" s="455"/>
      <c r="CD13" s="488"/>
    </row>
    <row r="14" spans="1:82" s="20" customFormat="1" ht="94.5" customHeight="1">
      <c r="A14" s="22"/>
      <c r="D14"/>
      <c r="E14" s="49"/>
      <c r="F14" s="481"/>
      <c r="G14" s="481"/>
      <c r="H14" s="481"/>
      <c r="I14" s="481"/>
      <c r="J14" s="455"/>
      <c r="K14" s="455"/>
      <c r="L14" s="481"/>
      <c r="M14" s="481"/>
      <c r="N14" s="481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62"/>
      <c r="AC14" s="462"/>
      <c r="AD14" s="462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1"/>
      <c r="AP14" s="481"/>
      <c r="AQ14" s="481"/>
      <c r="AR14" s="481"/>
      <c r="AS14" s="481"/>
      <c r="AT14" s="486"/>
      <c r="AU14" s="483"/>
      <c r="AV14" s="483"/>
      <c r="AW14" s="483"/>
      <c r="AX14" s="483"/>
      <c r="AY14" s="483"/>
      <c r="AZ14" s="480"/>
      <c r="BA14" s="480"/>
      <c r="BB14" s="480"/>
      <c r="BC14" s="493"/>
      <c r="BD14" s="481"/>
      <c r="BE14" s="481"/>
      <c r="BF14" s="481"/>
      <c r="BG14" s="481"/>
      <c r="BH14" s="491"/>
      <c r="BI14" s="491"/>
      <c r="BJ14" s="491"/>
      <c r="BK14" s="491"/>
      <c r="BL14" s="491"/>
      <c r="BM14" s="491"/>
      <c r="BN14" s="481"/>
      <c r="BO14" s="481"/>
      <c r="BP14" s="481"/>
      <c r="BQ14" s="481"/>
      <c r="BR14" s="481"/>
      <c r="BS14" s="481"/>
      <c r="BT14" s="481"/>
      <c r="BU14" s="481"/>
      <c r="BV14" s="481"/>
      <c r="BW14" s="481"/>
      <c r="BX14" s="481"/>
      <c r="BY14" s="481"/>
      <c r="BZ14" s="481"/>
      <c r="CA14" s="488"/>
      <c r="CB14" s="488"/>
      <c r="CC14" s="481"/>
      <c r="CD14" s="488"/>
    </row>
    <row r="15" spans="1:82" ht="0.75" customHeight="1">
      <c r="E15" s="49"/>
      <c r="F15" s="172">
        <v>0</v>
      </c>
      <c r="G15" s="173"/>
      <c r="H15" s="173"/>
      <c r="I15" s="173"/>
      <c r="J15" s="173"/>
      <c r="K15" s="173"/>
      <c r="L15" s="173"/>
      <c r="M15" s="174"/>
      <c r="N15" s="174"/>
      <c r="O15" s="174"/>
      <c r="P15" s="174"/>
      <c r="Q15" s="173"/>
      <c r="R15" s="174"/>
      <c r="S15" s="174"/>
      <c r="T15" s="174"/>
      <c r="U15" s="174"/>
      <c r="V15" s="174"/>
      <c r="W15" s="174"/>
      <c r="X15" s="174"/>
      <c r="Y15" s="174"/>
      <c r="Z15" s="174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4"/>
      <c r="AP15" s="174"/>
      <c r="AQ15" s="174"/>
      <c r="AR15" s="174"/>
      <c r="AS15" s="174"/>
      <c r="AT15" s="174"/>
      <c r="AU15" s="173"/>
      <c r="AV15" s="173"/>
      <c r="AW15" s="173"/>
      <c r="AX15" s="173"/>
      <c r="AY15" s="173"/>
      <c r="AZ15" s="174"/>
      <c r="BA15" s="174"/>
      <c r="BB15" s="174"/>
      <c r="BC15" s="174"/>
      <c r="BD15" s="174"/>
      <c r="BE15" s="174"/>
      <c r="BF15" s="174"/>
      <c r="BG15" s="174"/>
      <c r="BH15" s="173"/>
      <c r="BI15" s="173"/>
      <c r="BJ15" s="173"/>
      <c r="BK15" s="173"/>
      <c r="BL15" s="173"/>
      <c r="BM15" s="173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5"/>
    </row>
    <row r="16" spans="1:82" ht="12" customHeight="1">
      <c r="D16" s="136" t="s">
        <v>94</v>
      </c>
      <c r="E16" s="420" t="s">
        <v>2568</v>
      </c>
      <c r="F16" s="472" t="str">
        <f>IF('Список организаций'!$F$16="","",'Список организаций'!$F$16)</f>
        <v>1</v>
      </c>
      <c r="G16" s="473" t="str">
        <f>IF('Список организаций'!$G$16="","",'Список организаций'!$G$16)</f>
        <v>2119000178</v>
      </c>
      <c r="H16" s="473" t="str">
        <f>IF('Список организаций'!$H$16="","",'Список организаций'!$H$16)</f>
        <v>211901001</v>
      </c>
      <c r="I16" s="473" t="str">
        <f>IF('Список организаций'!$I$16="","",'Список организаций'!$I$16)</f>
        <v>Ядринское МПП ЖКХ</v>
      </c>
      <c r="J16" s="473" t="str">
        <f>IF('Список организаций'!$J$16="","",'Список организаций'!$J$16)</f>
        <v>6 52 43 | Муниципальные унитарные предприятия</v>
      </c>
      <c r="K16" s="473" t="str">
        <f>IF('Список организаций'!$K$16="","",'Список организаций'!$K$16)</f>
        <v/>
      </c>
      <c r="L16" s="473" t="str">
        <f>IF('Список организаций'!$L$16="","",'Список организаций'!$L$16)</f>
        <v>Некомбинированное производство :: Передача :: Сбыт</v>
      </c>
      <c r="M16" s="474"/>
      <c r="N16" s="477"/>
      <c r="O16" s="472" t="str">
        <f>IF('Список организаций'!$O$16="","",'Список организаций'!$O$16)</f>
        <v>27565977</v>
      </c>
      <c r="P16" s="180"/>
      <c r="Q16" s="478">
        <f>ROW(P31)-ROW(P16)-1</f>
        <v>14</v>
      </c>
      <c r="R16" s="181" t="str">
        <f>F16 &amp; ".0"</f>
        <v>1.0</v>
      </c>
      <c r="S16" s="158"/>
      <c r="T16" s="472" t="str">
        <f>IF('Список организаций'!$T$16="","",'Список организаций'!$T$16)</f>
        <v>97653101</v>
      </c>
      <c r="U16" s="158"/>
      <c r="V16" s="158"/>
      <c r="W16" s="158"/>
      <c r="X16" s="158"/>
      <c r="Y16" s="158"/>
      <c r="Z16" s="158"/>
      <c r="AA16" s="164"/>
      <c r="AB16" s="165" t="s">
        <v>388</v>
      </c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7"/>
    </row>
    <row r="17" spans="3:82" ht="24" customHeight="1">
      <c r="E17" s="49"/>
      <c r="F17" s="472"/>
      <c r="G17" s="473"/>
      <c r="H17" s="473"/>
      <c r="I17" s="473"/>
      <c r="J17" s="473"/>
      <c r="K17" s="473"/>
      <c r="L17" s="473"/>
      <c r="M17" s="475"/>
      <c r="N17" s="477"/>
      <c r="O17" s="472"/>
      <c r="P17" s="111"/>
      <c r="Q17" s="478"/>
      <c r="R17" s="158"/>
      <c r="S17" s="158"/>
      <c r="T17" s="472"/>
      <c r="U17" s="158"/>
      <c r="V17" s="158"/>
      <c r="W17" s="158"/>
      <c r="X17" s="158"/>
      <c r="Y17" s="179"/>
      <c r="Z17" s="176" t="s">
        <v>94</v>
      </c>
      <c r="AA17" s="177" t="s">
        <v>296</v>
      </c>
      <c r="AB17" s="112" t="s">
        <v>1052</v>
      </c>
      <c r="AC17" s="401" t="s">
        <v>1105</v>
      </c>
      <c r="AD17" s="112" t="s">
        <v>1106</v>
      </c>
      <c r="AE17" s="112" t="s">
        <v>97</v>
      </c>
      <c r="AF17" s="112" t="s">
        <v>97</v>
      </c>
      <c r="AG17" s="112" t="s">
        <v>97</v>
      </c>
      <c r="AH17" s="112" t="s">
        <v>1096</v>
      </c>
      <c r="AI17" s="112" t="s">
        <v>1097</v>
      </c>
      <c r="AJ17" s="112" t="s">
        <v>1098</v>
      </c>
      <c r="AK17" s="112" t="s">
        <v>1107</v>
      </c>
      <c r="AL17" s="112" t="s">
        <v>1108</v>
      </c>
      <c r="AM17" s="112" t="s">
        <v>1109</v>
      </c>
      <c r="AN17" s="112" t="s">
        <v>1110</v>
      </c>
      <c r="AO17" s="158"/>
      <c r="AP17" s="158"/>
      <c r="AQ17" s="158"/>
      <c r="AR17" s="158"/>
      <c r="AS17" s="158"/>
      <c r="AT17" s="158"/>
      <c r="AU17" s="112" t="s">
        <v>1096</v>
      </c>
      <c r="AV17" s="112" t="s">
        <v>1097</v>
      </c>
      <c r="AW17" s="112" t="s">
        <v>1098</v>
      </c>
      <c r="AX17" s="112" t="s">
        <v>1107</v>
      </c>
      <c r="AY17" s="112" t="s">
        <v>1108</v>
      </c>
      <c r="AZ17" s="158"/>
      <c r="BA17" s="158"/>
      <c r="BB17" s="158"/>
      <c r="BC17" s="158"/>
      <c r="BD17" s="158"/>
      <c r="BE17" s="158"/>
      <c r="BF17" s="158"/>
      <c r="BG17" s="158"/>
      <c r="BH17" s="178">
        <v>2.99</v>
      </c>
      <c r="BI17" s="178">
        <v>0.97599999999999998</v>
      </c>
      <c r="BJ17" s="178">
        <v>2.99</v>
      </c>
      <c r="BK17" s="178">
        <v>0.97599999999999998</v>
      </c>
      <c r="BL17" s="178">
        <v>2.99</v>
      </c>
      <c r="BM17" s="178">
        <v>0.97599999999999998</v>
      </c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63"/>
    </row>
    <row r="18" spans="3:82" ht="24" customHeight="1">
      <c r="E18" s="49"/>
      <c r="F18" s="472"/>
      <c r="G18" s="473"/>
      <c r="H18" s="473"/>
      <c r="I18" s="473"/>
      <c r="J18" s="473"/>
      <c r="K18" s="473"/>
      <c r="L18" s="473"/>
      <c r="M18" s="475"/>
      <c r="N18" s="477"/>
      <c r="O18" s="472"/>
      <c r="P18" s="111"/>
      <c r="Q18" s="478"/>
      <c r="R18" s="158"/>
      <c r="S18" s="158"/>
      <c r="T18" s="472"/>
      <c r="U18" s="158"/>
      <c r="V18" s="158"/>
      <c r="W18" s="158"/>
      <c r="X18" s="158"/>
      <c r="Y18" s="179"/>
      <c r="Z18" s="176" t="s">
        <v>94</v>
      </c>
      <c r="AA18" s="177" t="s">
        <v>296</v>
      </c>
      <c r="AB18" s="112" t="s">
        <v>1054</v>
      </c>
      <c r="AC18" s="401" t="s">
        <v>1113</v>
      </c>
      <c r="AD18" s="112" t="s">
        <v>1106</v>
      </c>
      <c r="AE18" s="112" t="s">
        <v>97</v>
      </c>
      <c r="AF18" s="112" t="s">
        <v>97</v>
      </c>
      <c r="AG18" s="112" t="s">
        <v>97</v>
      </c>
      <c r="AH18" s="112" t="s">
        <v>1096</v>
      </c>
      <c r="AI18" s="112" t="s">
        <v>1097</v>
      </c>
      <c r="AJ18" s="112" t="s">
        <v>1098</v>
      </c>
      <c r="AK18" s="112" t="s">
        <v>1107</v>
      </c>
      <c r="AL18" s="112" t="s">
        <v>1108</v>
      </c>
      <c r="AM18" s="112" t="s">
        <v>1114</v>
      </c>
      <c r="AN18" s="112" t="s">
        <v>1115</v>
      </c>
      <c r="AO18" s="158"/>
      <c r="AP18" s="158"/>
      <c r="AQ18" s="158"/>
      <c r="AR18" s="158"/>
      <c r="AS18" s="158"/>
      <c r="AT18" s="158"/>
      <c r="AU18" s="112" t="s">
        <v>1096</v>
      </c>
      <c r="AV18" s="112" t="s">
        <v>1097</v>
      </c>
      <c r="AW18" s="112" t="s">
        <v>1098</v>
      </c>
      <c r="AX18" s="112" t="s">
        <v>1107</v>
      </c>
      <c r="AY18" s="112" t="s">
        <v>1108</v>
      </c>
      <c r="AZ18" s="158"/>
      <c r="BA18" s="158"/>
      <c r="BB18" s="158"/>
      <c r="BC18" s="158"/>
      <c r="BD18" s="158"/>
      <c r="BE18" s="158"/>
      <c r="BF18" s="158"/>
      <c r="BG18" s="158"/>
      <c r="BH18" s="178">
        <v>0.249</v>
      </c>
      <c r="BI18" s="178">
        <v>6.2E-2</v>
      </c>
      <c r="BJ18" s="178">
        <v>0.249</v>
      </c>
      <c r="BK18" s="178">
        <v>6.2E-2</v>
      </c>
      <c r="BL18" s="178">
        <v>0.249</v>
      </c>
      <c r="BM18" s="178">
        <v>6.2E-2</v>
      </c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63"/>
    </row>
    <row r="19" spans="3:82" ht="24" customHeight="1">
      <c r="E19" s="49"/>
      <c r="F19" s="472"/>
      <c r="G19" s="473"/>
      <c r="H19" s="473"/>
      <c r="I19" s="473"/>
      <c r="J19" s="473"/>
      <c r="K19" s="473"/>
      <c r="L19" s="473"/>
      <c r="M19" s="475"/>
      <c r="N19" s="477"/>
      <c r="O19" s="472"/>
      <c r="P19" s="111"/>
      <c r="Q19" s="478"/>
      <c r="R19" s="158"/>
      <c r="S19" s="158"/>
      <c r="T19" s="472"/>
      <c r="U19" s="158"/>
      <c r="V19" s="158"/>
      <c r="W19" s="158"/>
      <c r="X19" s="158"/>
      <c r="Y19" s="179"/>
      <c r="Z19" s="176" t="s">
        <v>94</v>
      </c>
      <c r="AA19" s="177" t="s">
        <v>296</v>
      </c>
      <c r="AB19" s="112" t="s">
        <v>1055</v>
      </c>
      <c r="AC19" s="401" t="s">
        <v>1118</v>
      </c>
      <c r="AD19" s="112" t="s">
        <v>1106</v>
      </c>
      <c r="AE19" s="112" t="s">
        <v>97</v>
      </c>
      <c r="AF19" s="112" t="s">
        <v>97</v>
      </c>
      <c r="AG19" s="112" t="s">
        <v>97</v>
      </c>
      <c r="AH19" s="112" t="s">
        <v>1096</v>
      </c>
      <c r="AI19" s="112" t="s">
        <v>1097</v>
      </c>
      <c r="AJ19" s="112" t="s">
        <v>1098</v>
      </c>
      <c r="AK19" s="112" t="s">
        <v>1107</v>
      </c>
      <c r="AL19" s="112" t="s">
        <v>1108</v>
      </c>
      <c r="AM19" s="112" t="s">
        <v>1119</v>
      </c>
      <c r="AN19" s="112" t="s">
        <v>1120</v>
      </c>
      <c r="AO19" s="158"/>
      <c r="AP19" s="158"/>
      <c r="AQ19" s="158"/>
      <c r="AR19" s="158"/>
      <c r="AS19" s="158"/>
      <c r="AT19" s="158"/>
      <c r="AU19" s="112" t="s">
        <v>1096</v>
      </c>
      <c r="AV19" s="112" t="s">
        <v>1097</v>
      </c>
      <c r="AW19" s="112" t="s">
        <v>1098</v>
      </c>
      <c r="AX19" s="112" t="s">
        <v>1107</v>
      </c>
      <c r="AY19" s="112" t="s">
        <v>1108</v>
      </c>
      <c r="AZ19" s="158"/>
      <c r="BA19" s="158"/>
      <c r="BB19" s="158"/>
      <c r="BC19" s="158"/>
      <c r="BD19" s="158"/>
      <c r="BE19" s="158"/>
      <c r="BF19" s="158"/>
      <c r="BG19" s="158"/>
      <c r="BH19" s="178">
        <v>1.2470000000000001</v>
      </c>
      <c r="BI19" s="178">
        <v>0.46800000000000003</v>
      </c>
      <c r="BJ19" s="178">
        <v>1.2470000000000001</v>
      </c>
      <c r="BK19" s="178">
        <v>0.46800000000000003</v>
      </c>
      <c r="BL19" s="178">
        <v>1.2470000000000001</v>
      </c>
      <c r="BM19" s="178">
        <v>0.46800000000000003</v>
      </c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63"/>
    </row>
    <row r="20" spans="3:82" ht="24" customHeight="1">
      <c r="E20" s="49"/>
      <c r="F20" s="472"/>
      <c r="G20" s="473"/>
      <c r="H20" s="473"/>
      <c r="I20" s="473"/>
      <c r="J20" s="473"/>
      <c r="K20" s="473"/>
      <c r="L20" s="473"/>
      <c r="M20" s="475"/>
      <c r="N20" s="477"/>
      <c r="O20" s="472"/>
      <c r="P20" s="111"/>
      <c r="Q20" s="478"/>
      <c r="R20" s="158"/>
      <c r="S20" s="158"/>
      <c r="T20" s="472"/>
      <c r="U20" s="158"/>
      <c r="V20" s="158"/>
      <c r="W20" s="158"/>
      <c r="X20" s="158"/>
      <c r="Y20" s="179"/>
      <c r="Z20" s="176" t="s">
        <v>94</v>
      </c>
      <c r="AA20" s="177" t="s">
        <v>296</v>
      </c>
      <c r="AB20" s="112" t="s">
        <v>1056</v>
      </c>
      <c r="AC20" s="401" t="s">
        <v>1123</v>
      </c>
      <c r="AD20" s="112" t="s">
        <v>1106</v>
      </c>
      <c r="AE20" s="112" t="s">
        <v>97</v>
      </c>
      <c r="AF20" s="112" t="s">
        <v>97</v>
      </c>
      <c r="AG20" s="112" t="s">
        <v>97</v>
      </c>
      <c r="AH20" s="112" t="s">
        <v>1096</v>
      </c>
      <c r="AI20" s="112" t="s">
        <v>1097</v>
      </c>
      <c r="AJ20" s="112" t="s">
        <v>1098</v>
      </c>
      <c r="AK20" s="112" t="s">
        <v>1107</v>
      </c>
      <c r="AL20" s="112" t="s">
        <v>1108</v>
      </c>
      <c r="AM20" s="112" t="s">
        <v>1124</v>
      </c>
      <c r="AN20" s="112" t="s">
        <v>1125</v>
      </c>
      <c r="AO20" s="158"/>
      <c r="AP20" s="158"/>
      <c r="AQ20" s="158"/>
      <c r="AR20" s="158"/>
      <c r="AS20" s="158"/>
      <c r="AT20" s="158"/>
      <c r="AU20" s="112" t="s">
        <v>1096</v>
      </c>
      <c r="AV20" s="112" t="s">
        <v>1097</v>
      </c>
      <c r="AW20" s="112" t="s">
        <v>1098</v>
      </c>
      <c r="AX20" s="112" t="s">
        <v>1107</v>
      </c>
      <c r="AY20" s="112" t="s">
        <v>1108</v>
      </c>
      <c r="AZ20" s="158"/>
      <c r="BA20" s="158"/>
      <c r="BB20" s="158"/>
      <c r="BC20" s="158"/>
      <c r="BD20" s="158"/>
      <c r="BE20" s="158"/>
      <c r="BF20" s="158"/>
      <c r="BG20" s="158"/>
      <c r="BH20" s="178">
        <v>0.249</v>
      </c>
      <c r="BI20" s="178">
        <v>7.4999999999999997E-2</v>
      </c>
      <c r="BJ20" s="178">
        <v>0.249</v>
      </c>
      <c r="BK20" s="178">
        <v>7.4999999999999997E-2</v>
      </c>
      <c r="BL20" s="178">
        <v>0.249</v>
      </c>
      <c r="BM20" s="178">
        <v>7.4999999999999997E-2</v>
      </c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63"/>
    </row>
    <row r="21" spans="3:82" ht="24" customHeight="1">
      <c r="E21" s="49"/>
      <c r="F21" s="472"/>
      <c r="G21" s="473"/>
      <c r="H21" s="473"/>
      <c r="I21" s="473"/>
      <c r="J21" s="473"/>
      <c r="K21" s="473"/>
      <c r="L21" s="473"/>
      <c r="M21" s="475"/>
      <c r="N21" s="477"/>
      <c r="O21" s="472"/>
      <c r="P21" s="111"/>
      <c r="Q21" s="478"/>
      <c r="R21" s="158"/>
      <c r="S21" s="158"/>
      <c r="T21" s="472"/>
      <c r="U21" s="158"/>
      <c r="V21" s="158"/>
      <c r="W21" s="158"/>
      <c r="X21" s="158"/>
      <c r="Y21" s="179"/>
      <c r="Z21" s="176" t="s">
        <v>94</v>
      </c>
      <c r="AA21" s="177" t="s">
        <v>296</v>
      </c>
      <c r="AB21" s="112" t="s">
        <v>1057</v>
      </c>
      <c r="AC21" s="401" t="s">
        <v>1127</v>
      </c>
      <c r="AD21" s="112" t="s">
        <v>1106</v>
      </c>
      <c r="AE21" s="112" t="s">
        <v>97</v>
      </c>
      <c r="AF21" s="112" t="s">
        <v>97</v>
      </c>
      <c r="AG21" s="112" t="s">
        <v>97</v>
      </c>
      <c r="AH21" s="112" t="s">
        <v>1096</v>
      </c>
      <c r="AI21" s="112" t="s">
        <v>1097</v>
      </c>
      <c r="AJ21" s="112" t="s">
        <v>1098</v>
      </c>
      <c r="AK21" s="112" t="s">
        <v>1107</v>
      </c>
      <c r="AL21" s="112" t="s">
        <v>1108</v>
      </c>
      <c r="AM21" s="112" t="s">
        <v>1124</v>
      </c>
      <c r="AN21" s="112" t="s">
        <v>1128</v>
      </c>
      <c r="AO21" s="158"/>
      <c r="AP21" s="158"/>
      <c r="AQ21" s="158"/>
      <c r="AR21" s="158"/>
      <c r="AS21" s="158"/>
      <c r="AT21" s="158"/>
      <c r="AU21" s="112" t="s">
        <v>1096</v>
      </c>
      <c r="AV21" s="112" t="s">
        <v>1097</v>
      </c>
      <c r="AW21" s="112" t="s">
        <v>1098</v>
      </c>
      <c r="AX21" s="112" t="s">
        <v>1107</v>
      </c>
      <c r="AY21" s="112" t="s">
        <v>1108</v>
      </c>
      <c r="AZ21" s="158"/>
      <c r="BA21" s="158"/>
      <c r="BB21" s="158"/>
      <c r="BC21" s="158"/>
      <c r="BD21" s="158"/>
      <c r="BE21" s="158"/>
      <c r="BF21" s="158"/>
      <c r="BG21" s="158"/>
      <c r="BH21" s="178">
        <v>0.106</v>
      </c>
      <c r="BI21" s="178">
        <v>1.4999999999999999E-2</v>
      </c>
      <c r="BJ21" s="178">
        <v>0.106</v>
      </c>
      <c r="BK21" s="178">
        <v>1.4999999999999999E-2</v>
      </c>
      <c r="BL21" s="178">
        <v>0.106</v>
      </c>
      <c r="BM21" s="178">
        <v>1.4999999999999999E-2</v>
      </c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63"/>
    </row>
    <row r="22" spans="3:82" ht="24" customHeight="1">
      <c r="E22" s="49"/>
      <c r="F22" s="472"/>
      <c r="G22" s="473"/>
      <c r="H22" s="473"/>
      <c r="I22" s="473"/>
      <c r="J22" s="473"/>
      <c r="K22" s="473"/>
      <c r="L22" s="473"/>
      <c r="M22" s="475"/>
      <c r="N22" s="477"/>
      <c r="O22" s="472"/>
      <c r="P22" s="111"/>
      <c r="Q22" s="478"/>
      <c r="R22" s="158"/>
      <c r="S22" s="158"/>
      <c r="T22" s="472"/>
      <c r="U22" s="158"/>
      <c r="V22" s="158"/>
      <c r="W22" s="158"/>
      <c r="X22" s="158"/>
      <c r="Y22" s="179"/>
      <c r="Z22" s="176" t="s">
        <v>94</v>
      </c>
      <c r="AA22" s="177" t="s">
        <v>296</v>
      </c>
      <c r="AB22" s="112" t="s">
        <v>1058</v>
      </c>
      <c r="AC22" s="401" t="s">
        <v>1131</v>
      </c>
      <c r="AD22" s="112" t="s">
        <v>1106</v>
      </c>
      <c r="AE22" s="112" t="s">
        <v>97</v>
      </c>
      <c r="AF22" s="112" t="s">
        <v>97</v>
      </c>
      <c r="AG22" s="112" t="s">
        <v>97</v>
      </c>
      <c r="AH22" s="112" t="s">
        <v>1096</v>
      </c>
      <c r="AI22" s="112" t="s">
        <v>1097</v>
      </c>
      <c r="AJ22" s="112" t="s">
        <v>1098</v>
      </c>
      <c r="AK22" s="112" t="s">
        <v>1107</v>
      </c>
      <c r="AL22" s="112" t="s">
        <v>1108</v>
      </c>
      <c r="AM22" s="112" t="s">
        <v>1132</v>
      </c>
      <c r="AN22" s="112" t="s">
        <v>1133</v>
      </c>
      <c r="AO22" s="158"/>
      <c r="AP22" s="158"/>
      <c r="AQ22" s="158"/>
      <c r="AR22" s="158"/>
      <c r="AS22" s="158"/>
      <c r="AT22" s="158"/>
      <c r="AU22" s="112" t="s">
        <v>1096</v>
      </c>
      <c r="AV22" s="112" t="s">
        <v>1097</v>
      </c>
      <c r="AW22" s="112" t="s">
        <v>1098</v>
      </c>
      <c r="AX22" s="112" t="s">
        <v>1107</v>
      </c>
      <c r="AY22" s="112" t="s">
        <v>1108</v>
      </c>
      <c r="AZ22" s="158"/>
      <c r="BA22" s="158"/>
      <c r="BB22" s="158"/>
      <c r="BC22" s="158"/>
      <c r="BD22" s="158"/>
      <c r="BE22" s="158"/>
      <c r="BF22" s="158"/>
      <c r="BG22" s="158"/>
      <c r="BH22" s="178">
        <v>0.81200000000000006</v>
      </c>
      <c r="BI22" s="178">
        <v>0.17</v>
      </c>
      <c r="BJ22" s="178">
        <v>0.81200000000000006</v>
      </c>
      <c r="BK22" s="178">
        <v>0.17</v>
      </c>
      <c r="BL22" s="178">
        <v>0.81200000000000006</v>
      </c>
      <c r="BM22" s="178">
        <v>0.17</v>
      </c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63"/>
    </row>
    <row r="23" spans="3:82" ht="24" customHeight="1">
      <c r="E23" s="49"/>
      <c r="F23" s="472"/>
      <c r="G23" s="473"/>
      <c r="H23" s="473"/>
      <c r="I23" s="473"/>
      <c r="J23" s="473"/>
      <c r="K23" s="473"/>
      <c r="L23" s="473"/>
      <c r="M23" s="475"/>
      <c r="N23" s="477"/>
      <c r="O23" s="472"/>
      <c r="P23" s="111"/>
      <c r="Q23" s="478"/>
      <c r="R23" s="158"/>
      <c r="S23" s="158"/>
      <c r="T23" s="472"/>
      <c r="U23" s="158"/>
      <c r="V23" s="158"/>
      <c r="W23" s="158"/>
      <c r="X23" s="158"/>
      <c r="Y23" s="179"/>
      <c r="Z23" s="176" t="s">
        <v>94</v>
      </c>
      <c r="AA23" s="177" t="s">
        <v>296</v>
      </c>
      <c r="AB23" s="112" t="s">
        <v>1059</v>
      </c>
      <c r="AC23" s="401" t="s">
        <v>1136</v>
      </c>
      <c r="AD23" s="112" t="s">
        <v>1106</v>
      </c>
      <c r="AE23" s="112" t="s">
        <v>97</v>
      </c>
      <c r="AF23" s="112" t="s">
        <v>97</v>
      </c>
      <c r="AG23" s="112" t="s">
        <v>97</v>
      </c>
      <c r="AH23" s="112" t="s">
        <v>1096</v>
      </c>
      <c r="AI23" s="112" t="s">
        <v>1097</v>
      </c>
      <c r="AJ23" s="112" t="s">
        <v>1098</v>
      </c>
      <c r="AK23" s="112" t="s">
        <v>1107</v>
      </c>
      <c r="AL23" s="112" t="s">
        <v>1108</v>
      </c>
      <c r="AM23" s="112" t="s">
        <v>1137</v>
      </c>
      <c r="AN23" s="112" t="s">
        <v>1138</v>
      </c>
      <c r="AO23" s="158"/>
      <c r="AP23" s="158"/>
      <c r="AQ23" s="158"/>
      <c r="AR23" s="158"/>
      <c r="AS23" s="158"/>
      <c r="AT23" s="158"/>
      <c r="AU23" s="112" t="s">
        <v>1096</v>
      </c>
      <c r="AV23" s="112" t="s">
        <v>1097</v>
      </c>
      <c r="AW23" s="112" t="s">
        <v>1098</v>
      </c>
      <c r="AX23" s="112" t="s">
        <v>1107</v>
      </c>
      <c r="AY23" s="112" t="s">
        <v>1108</v>
      </c>
      <c r="AZ23" s="158"/>
      <c r="BA23" s="158"/>
      <c r="BB23" s="158"/>
      <c r="BC23" s="158"/>
      <c r="BD23" s="158"/>
      <c r="BE23" s="158"/>
      <c r="BF23" s="158"/>
      <c r="BG23" s="158"/>
      <c r="BH23" s="178">
        <v>1.56</v>
      </c>
      <c r="BI23" s="178">
        <v>0.56299999999999994</v>
      </c>
      <c r="BJ23" s="178">
        <v>1.56</v>
      </c>
      <c r="BK23" s="178">
        <v>0.56299999999999994</v>
      </c>
      <c r="BL23" s="178">
        <v>1.56</v>
      </c>
      <c r="BM23" s="178">
        <v>0.56299999999999994</v>
      </c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63"/>
    </row>
    <row r="24" spans="3:82" ht="24" customHeight="1">
      <c r="E24" s="49"/>
      <c r="F24" s="472"/>
      <c r="G24" s="473"/>
      <c r="H24" s="473"/>
      <c r="I24" s="473"/>
      <c r="J24" s="473"/>
      <c r="K24" s="473"/>
      <c r="L24" s="473"/>
      <c r="M24" s="475"/>
      <c r="N24" s="477"/>
      <c r="O24" s="472"/>
      <c r="P24" s="111"/>
      <c r="Q24" s="478"/>
      <c r="R24" s="158"/>
      <c r="S24" s="158"/>
      <c r="T24" s="472"/>
      <c r="U24" s="158"/>
      <c r="V24" s="158"/>
      <c r="W24" s="158"/>
      <c r="X24" s="158"/>
      <c r="Y24" s="179"/>
      <c r="Z24" s="176" t="s">
        <v>94</v>
      </c>
      <c r="AA24" s="177" t="s">
        <v>296</v>
      </c>
      <c r="AB24" s="112" t="s">
        <v>1060</v>
      </c>
      <c r="AC24" s="401" t="s">
        <v>1141</v>
      </c>
      <c r="AD24" s="112" t="s">
        <v>1106</v>
      </c>
      <c r="AE24" s="112" t="s">
        <v>97</v>
      </c>
      <c r="AF24" s="112" t="s">
        <v>97</v>
      </c>
      <c r="AG24" s="112" t="s">
        <v>97</v>
      </c>
      <c r="AH24" s="112" t="s">
        <v>1096</v>
      </c>
      <c r="AI24" s="112" t="s">
        <v>1097</v>
      </c>
      <c r="AJ24" s="112" t="s">
        <v>1098</v>
      </c>
      <c r="AK24" s="112" t="s">
        <v>1107</v>
      </c>
      <c r="AL24" s="112" t="s">
        <v>1108</v>
      </c>
      <c r="AM24" s="112" t="s">
        <v>1142</v>
      </c>
      <c r="AN24" s="112" t="s">
        <v>1138</v>
      </c>
      <c r="AO24" s="158"/>
      <c r="AP24" s="158"/>
      <c r="AQ24" s="158"/>
      <c r="AR24" s="158"/>
      <c r="AS24" s="158"/>
      <c r="AT24" s="158"/>
      <c r="AU24" s="112" t="s">
        <v>1096</v>
      </c>
      <c r="AV24" s="112" t="s">
        <v>1097</v>
      </c>
      <c r="AW24" s="112" t="s">
        <v>1098</v>
      </c>
      <c r="AX24" s="112" t="s">
        <v>1107</v>
      </c>
      <c r="AY24" s="112" t="s">
        <v>1108</v>
      </c>
      <c r="AZ24" s="158"/>
      <c r="BA24" s="158"/>
      <c r="BB24" s="158"/>
      <c r="BC24" s="158"/>
      <c r="BD24" s="158"/>
      <c r="BE24" s="158"/>
      <c r="BF24" s="158"/>
      <c r="BG24" s="158"/>
      <c r="BH24" s="178">
        <v>1.768</v>
      </c>
      <c r="BI24" s="178">
        <v>0.39200000000000002</v>
      </c>
      <c r="BJ24" s="178">
        <v>1.768</v>
      </c>
      <c r="BK24" s="178">
        <v>0.39200000000000002</v>
      </c>
      <c r="BL24" s="178">
        <v>1.768</v>
      </c>
      <c r="BM24" s="178">
        <v>0.39200000000000002</v>
      </c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63"/>
    </row>
    <row r="25" spans="3:82" ht="24" customHeight="1">
      <c r="E25" s="49"/>
      <c r="F25" s="472"/>
      <c r="G25" s="473"/>
      <c r="H25" s="473"/>
      <c r="I25" s="473"/>
      <c r="J25" s="473"/>
      <c r="K25" s="473"/>
      <c r="L25" s="473"/>
      <c r="M25" s="475"/>
      <c r="N25" s="477"/>
      <c r="O25" s="472"/>
      <c r="P25" s="111"/>
      <c r="Q25" s="478"/>
      <c r="R25" s="158"/>
      <c r="S25" s="158"/>
      <c r="T25" s="472"/>
      <c r="U25" s="158"/>
      <c r="V25" s="158"/>
      <c r="W25" s="158"/>
      <c r="X25" s="158"/>
      <c r="Y25" s="179"/>
      <c r="Z25" s="176" t="s">
        <v>94</v>
      </c>
      <c r="AA25" s="177" t="s">
        <v>296</v>
      </c>
      <c r="AB25" s="112" t="s">
        <v>281</v>
      </c>
      <c r="AC25" s="401" t="s">
        <v>1145</v>
      </c>
      <c r="AD25" s="112" t="s">
        <v>1106</v>
      </c>
      <c r="AE25" s="112" t="s">
        <v>97</v>
      </c>
      <c r="AF25" s="112" t="s">
        <v>97</v>
      </c>
      <c r="AG25" s="112" t="s">
        <v>97</v>
      </c>
      <c r="AH25" s="112" t="s">
        <v>1096</v>
      </c>
      <c r="AI25" s="112" t="s">
        <v>1097</v>
      </c>
      <c r="AJ25" s="112" t="s">
        <v>1098</v>
      </c>
      <c r="AK25" s="112" t="s">
        <v>1107</v>
      </c>
      <c r="AL25" s="112" t="s">
        <v>1108</v>
      </c>
      <c r="AM25" s="112" t="s">
        <v>1142</v>
      </c>
      <c r="AN25" s="112" t="s">
        <v>1133</v>
      </c>
      <c r="AO25" s="158"/>
      <c r="AP25" s="158"/>
      <c r="AQ25" s="158"/>
      <c r="AR25" s="158"/>
      <c r="AS25" s="158"/>
      <c r="AT25" s="158"/>
      <c r="AU25" s="112" t="s">
        <v>1096</v>
      </c>
      <c r="AV25" s="112" t="s">
        <v>1097</v>
      </c>
      <c r="AW25" s="112" t="s">
        <v>1098</v>
      </c>
      <c r="AX25" s="112" t="s">
        <v>1107</v>
      </c>
      <c r="AY25" s="112" t="s">
        <v>1108</v>
      </c>
      <c r="AZ25" s="158"/>
      <c r="BA25" s="158"/>
      <c r="BB25" s="158"/>
      <c r="BC25" s="158"/>
      <c r="BD25" s="158"/>
      <c r="BE25" s="158"/>
      <c r="BF25" s="158"/>
      <c r="BG25" s="158"/>
      <c r="BH25" s="178">
        <v>1.758</v>
      </c>
      <c r="BI25" s="178">
        <v>0.29599999999999999</v>
      </c>
      <c r="BJ25" s="178">
        <v>1.758</v>
      </c>
      <c r="BK25" s="178">
        <v>0.29599999999999999</v>
      </c>
      <c r="BL25" s="178">
        <v>1.758</v>
      </c>
      <c r="BM25" s="178">
        <v>0.29599999999999999</v>
      </c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63"/>
    </row>
    <row r="26" spans="3:82" ht="24" customHeight="1">
      <c r="E26" s="49"/>
      <c r="F26" s="472"/>
      <c r="G26" s="473"/>
      <c r="H26" s="473"/>
      <c r="I26" s="473"/>
      <c r="J26" s="473"/>
      <c r="K26" s="473"/>
      <c r="L26" s="473"/>
      <c r="M26" s="475"/>
      <c r="N26" s="477"/>
      <c r="O26" s="472"/>
      <c r="P26" s="111"/>
      <c r="Q26" s="478"/>
      <c r="R26" s="158"/>
      <c r="S26" s="158"/>
      <c r="T26" s="472"/>
      <c r="U26" s="158"/>
      <c r="V26" s="158"/>
      <c r="W26" s="158"/>
      <c r="X26" s="158"/>
      <c r="Y26" s="179"/>
      <c r="Z26" s="176" t="s">
        <v>94</v>
      </c>
      <c r="AA26" s="177" t="s">
        <v>296</v>
      </c>
      <c r="AB26" s="112" t="s">
        <v>1061</v>
      </c>
      <c r="AC26" s="401" t="s">
        <v>1148</v>
      </c>
      <c r="AD26" s="112" t="s">
        <v>1106</v>
      </c>
      <c r="AE26" s="112" t="s">
        <v>97</v>
      </c>
      <c r="AF26" s="112" t="s">
        <v>97</v>
      </c>
      <c r="AG26" s="112" t="s">
        <v>97</v>
      </c>
      <c r="AH26" s="112" t="s">
        <v>1096</v>
      </c>
      <c r="AI26" s="112" t="s">
        <v>1097</v>
      </c>
      <c r="AJ26" s="112" t="s">
        <v>1098</v>
      </c>
      <c r="AK26" s="112" t="s">
        <v>1107</v>
      </c>
      <c r="AL26" s="112" t="s">
        <v>1108</v>
      </c>
      <c r="AM26" s="112" t="s">
        <v>1149</v>
      </c>
      <c r="AN26" s="112" t="s">
        <v>1115</v>
      </c>
      <c r="AO26" s="158"/>
      <c r="AP26" s="158"/>
      <c r="AQ26" s="158"/>
      <c r="AR26" s="158"/>
      <c r="AS26" s="158"/>
      <c r="AT26" s="158"/>
      <c r="AU26" s="112" t="s">
        <v>1096</v>
      </c>
      <c r="AV26" s="112" t="s">
        <v>1097</v>
      </c>
      <c r="AW26" s="112" t="s">
        <v>1098</v>
      </c>
      <c r="AX26" s="112" t="s">
        <v>1107</v>
      </c>
      <c r="AY26" s="112" t="s">
        <v>1108</v>
      </c>
      <c r="AZ26" s="158"/>
      <c r="BA26" s="158"/>
      <c r="BB26" s="158"/>
      <c r="BC26" s="158"/>
      <c r="BD26" s="158"/>
      <c r="BE26" s="158"/>
      <c r="BF26" s="158"/>
      <c r="BG26" s="158"/>
      <c r="BH26" s="178">
        <v>0.249</v>
      </c>
      <c r="BI26" s="178">
        <v>5.8999999999999997E-2</v>
      </c>
      <c r="BJ26" s="178">
        <v>0.249</v>
      </c>
      <c r="BK26" s="178">
        <v>5.8999999999999997E-2</v>
      </c>
      <c r="BL26" s="178">
        <v>0.249</v>
      </c>
      <c r="BM26" s="178">
        <v>5.8999999999999997E-2</v>
      </c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63"/>
    </row>
    <row r="27" spans="3:82" ht="24" customHeight="1">
      <c r="E27" s="49"/>
      <c r="F27" s="472"/>
      <c r="G27" s="473"/>
      <c r="H27" s="473"/>
      <c r="I27" s="473"/>
      <c r="J27" s="473"/>
      <c r="K27" s="473"/>
      <c r="L27" s="473"/>
      <c r="M27" s="475"/>
      <c r="N27" s="477"/>
      <c r="O27" s="472"/>
      <c r="P27" s="111"/>
      <c r="Q27" s="478"/>
      <c r="R27" s="158"/>
      <c r="S27" s="158"/>
      <c r="T27" s="472"/>
      <c r="U27" s="158"/>
      <c r="V27" s="158"/>
      <c r="W27" s="158"/>
      <c r="X27" s="158"/>
      <c r="Y27" s="179"/>
      <c r="Z27" s="176" t="s">
        <v>94</v>
      </c>
      <c r="AA27" s="177" t="s">
        <v>296</v>
      </c>
      <c r="AB27" s="112" t="s">
        <v>1062</v>
      </c>
      <c r="AC27" s="401" t="s">
        <v>1151</v>
      </c>
      <c r="AD27" s="112" t="s">
        <v>1106</v>
      </c>
      <c r="AE27" s="112" t="s">
        <v>97</v>
      </c>
      <c r="AF27" s="112" t="s">
        <v>97</v>
      </c>
      <c r="AG27" s="112" t="s">
        <v>97</v>
      </c>
      <c r="AH27" s="112" t="s">
        <v>1096</v>
      </c>
      <c r="AI27" s="112" t="s">
        <v>1097</v>
      </c>
      <c r="AJ27" s="112" t="s">
        <v>1098</v>
      </c>
      <c r="AK27" s="112" t="s">
        <v>1107</v>
      </c>
      <c r="AL27" s="112" t="s">
        <v>1108</v>
      </c>
      <c r="AM27" s="112" t="s">
        <v>1152</v>
      </c>
      <c r="AN27" s="112" t="s">
        <v>1115</v>
      </c>
      <c r="AO27" s="158"/>
      <c r="AP27" s="158"/>
      <c r="AQ27" s="158"/>
      <c r="AR27" s="158"/>
      <c r="AS27" s="158"/>
      <c r="AT27" s="158"/>
      <c r="AU27" s="112" t="s">
        <v>1096</v>
      </c>
      <c r="AV27" s="112" t="s">
        <v>1097</v>
      </c>
      <c r="AW27" s="112" t="s">
        <v>1098</v>
      </c>
      <c r="AX27" s="112" t="s">
        <v>1107</v>
      </c>
      <c r="AY27" s="112" t="s">
        <v>1108</v>
      </c>
      <c r="AZ27" s="158"/>
      <c r="BA27" s="158"/>
      <c r="BB27" s="158"/>
      <c r="BC27" s="158"/>
      <c r="BD27" s="158"/>
      <c r="BE27" s="158"/>
      <c r="BF27" s="158"/>
      <c r="BG27" s="158"/>
      <c r="BH27" s="178">
        <v>0.79</v>
      </c>
      <c r="BI27" s="178">
        <v>0.183</v>
      </c>
      <c r="BJ27" s="178">
        <v>0.79</v>
      </c>
      <c r="BK27" s="178">
        <v>0.183</v>
      </c>
      <c r="BL27" s="178">
        <v>0.79</v>
      </c>
      <c r="BM27" s="178">
        <v>0.183</v>
      </c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63"/>
    </row>
    <row r="28" spans="3:82" ht="24" customHeight="1">
      <c r="E28" s="49"/>
      <c r="F28" s="472"/>
      <c r="G28" s="473"/>
      <c r="H28" s="473"/>
      <c r="I28" s="473"/>
      <c r="J28" s="473"/>
      <c r="K28" s="473"/>
      <c r="L28" s="473"/>
      <c r="M28" s="475"/>
      <c r="N28" s="477"/>
      <c r="O28" s="472"/>
      <c r="P28" s="111"/>
      <c r="Q28" s="478"/>
      <c r="R28" s="158"/>
      <c r="S28" s="158"/>
      <c r="T28" s="472"/>
      <c r="U28" s="158"/>
      <c r="V28" s="158"/>
      <c r="W28" s="158"/>
      <c r="X28" s="158"/>
      <c r="Y28" s="179"/>
      <c r="Z28" s="176" t="s">
        <v>94</v>
      </c>
      <c r="AA28" s="177" t="s">
        <v>296</v>
      </c>
      <c r="AB28" s="112" t="s">
        <v>1063</v>
      </c>
      <c r="AC28" s="401" t="s">
        <v>1155</v>
      </c>
      <c r="AD28" s="112" t="s">
        <v>1106</v>
      </c>
      <c r="AE28" s="112" t="s">
        <v>97</v>
      </c>
      <c r="AF28" s="112" t="s">
        <v>97</v>
      </c>
      <c r="AG28" s="112" t="s">
        <v>97</v>
      </c>
      <c r="AH28" s="112" t="s">
        <v>1096</v>
      </c>
      <c r="AI28" s="112" t="s">
        <v>1097</v>
      </c>
      <c r="AJ28" s="112" t="s">
        <v>1098</v>
      </c>
      <c r="AK28" s="112" t="s">
        <v>1107</v>
      </c>
      <c r="AL28" s="112" t="s">
        <v>1108</v>
      </c>
      <c r="AM28" s="112" t="s">
        <v>1156</v>
      </c>
      <c r="AN28" s="112" t="s">
        <v>1157</v>
      </c>
      <c r="AO28" s="158"/>
      <c r="AP28" s="158"/>
      <c r="AQ28" s="158"/>
      <c r="AR28" s="158"/>
      <c r="AS28" s="158"/>
      <c r="AT28" s="158"/>
      <c r="AU28" s="112" t="s">
        <v>1096</v>
      </c>
      <c r="AV28" s="112" t="s">
        <v>1097</v>
      </c>
      <c r="AW28" s="112" t="s">
        <v>1098</v>
      </c>
      <c r="AX28" s="112" t="s">
        <v>1107</v>
      </c>
      <c r="AY28" s="112" t="s">
        <v>1108</v>
      </c>
      <c r="AZ28" s="158"/>
      <c r="BA28" s="158"/>
      <c r="BB28" s="158"/>
      <c r="BC28" s="158"/>
      <c r="BD28" s="158"/>
      <c r="BE28" s="158"/>
      <c r="BF28" s="158"/>
      <c r="BG28" s="158"/>
      <c r="BH28" s="178">
        <v>1.02</v>
      </c>
      <c r="BI28" s="178">
        <v>0.111</v>
      </c>
      <c r="BJ28" s="178">
        <v>1.02</v>
      </c>
      <c r="BK28" s="178">
        <v>0.111</v>
      </c>
      <c r="BL28" s="178">
        <v>1.02</v>
      </c>
      <c r="BM28" s="178">
        <v>0.111</v>
      </c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63"/>
    </row>
    <row r="29" spans="3:82" ht="24" customHeight="1">
      <c r="E29" s="49"/>
      <c r="F29" s="472"/>
      <c r="G29" s="473"/>
      <c r="H29" s="473"/>
      <c r="I29" s="473"/>
      <c r="J29" s="473"/>
      <c r="K29" s="473"/>
      <c r="L29" s="473"/>
      <c r="M29" s="475"/>
      <c r="N29" s="477"/>
      <c r="O29" s="472"/>
      <c r="P29" s="111"/>
      <c r="Q29" s="478"/>
      <c r="R29" s="158"/>
      <c r="S29" s="158"/>
      <c r="T29" s="472"/>
      <c r="U29" s="158"/>
      <c r="V29" s="158"/>
      <c r="W29" s="158"/>
      <c r="X29" s="158"/>
      <c r="Y29" s="179"/>
      <c r="Z29" s="176" t="s">
        <v>94</v>
      </c>
      <c r="AA29" s="177" t="s">
        <v>296</v>
      </c>
      <c r="AB29" s="112" t="s">
        <v>1064</v>
      </c>
      <c r="AC29" s="401" t="s">
        <v>1160</v>
      </c>
      <c r="AD29" s="112" t="s">
        <v>1106</v>
      </c>
      <c r="AE29" s="112" t="s">
        <v>97</v>
      </c>
      <c r="AF29" s="112" t="s">
        <v>97</v>
      </c>
      <c r="AG29" s="112" t="s">
        <v>97</v>
      </c>
      <c r="AH29" s="112" t="s">
        <v>1096</v>
      </c>
      <c r="AI29" s="112" t="s">
        <v>1097</v>
      </c>
      <c r="AJ29" s="112" t="s">
        <v>1098</v>
      </c>
      <c r="AK29" s="112" t="s">
        <v>1107</v>
      </c>
      <c r="AL29" s="112" t="s">
        <v>1108</v>
      </c>
      <c r="AM29" s="112" t="s">
        <v>1161</v>
      </c>
      <c r="AN29" s="112" t="s">
        <v>1162</v>
      </c>
      <c r="AO29" s="158"/>
      <c r="AP29" s="158"/>
      <c r="AQ29" s="158"/>
      <c r="AR29" s="158"/>
      <c r="AS29" s="158"/>
      <c r="AT29" s="158"/>
      <c r="AU29" s="112" t="s">
        <v>1096</v>
      </c>
      <c r="AV29" s="112" t="s">
        <v>1097</v>
      </c>
      <c r="AW29" s="112" t="s">
        <v>1098</v>
      </c>
      <c r="AX29" s="112" t="s">
        <v>1107</v>
      </c>
      <c r="AY29" s="112" t="s">
        <v>1108</v>
      </c>
      <c r="AZ29" s="158"/>
      <c r="BA29" s="158"/>
      <c r="BB29" s="158"/>
      <c r="BC29" s="158"/>
      <c r="BD29" s="158"/>
      <c r="BE29" s="158"/>
      <c r="BF29" s="158"/>
      <c r="BG29" s="158"/>
      <c r="BH29" s="178">
        <v>2.74</v>
      </c>
      <c r="BI29" s="178">
        <v>0.82699999999999996</v>
      </c>
      <c r="BJ29" s="178">
        <v>2.74</v>
      </c>
      <c r="BK29" s="178">
        <v>0.82699999999999996</v>
      </c>
      <c r="BL29" s="178">
        <v>2.74</v>
      </c>
      <c r="BM29" s="178">
        <v>0.82699999999999996</v>
      </c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63"/>
    </row>
    <row r="30" spans="3:82" ht="24" customHeight="1">
      <c r="E30" s="49"/>
      <c r="F30" s="472"/>
      <c r="G30" s="473"/>
      <c r="H30" s="473"/>
      <c r="I30" s="473"/>
      <c r="J30" s="473"/>
      <c r="K30" s="473"/>
      <c r="L30" s="473"/>
      <c r="M30" s="475"/>
      <c r="N30" s="477"/>
      <c r="O30" s="472"/>
      <c r="P30" s="111"/>
      <c r="Q30" s="478"/>
      <c r="R30" s="158"/>
      <c r="S30" s="158"/>
      <c r="T30" s="472"/>
      <c r="U30" s="158"/>
      <c r="V30" s="158"/>
      <c r="W30" s="158"/>
      <c r="X30" s="158"/>
      <c r="Y30" s="179"/>
      <c r="Z30" s="176" t="s">
        <v>94</v>
      </c>
      <c r="AA30" s="177" t="s">
        <v>296</v>
      </c>
      <c r="AB30" s="112" t="s">
        <v>1065</v>
      </c>
      <c r="AC30" s="401" t="s">
        <v>1165</v>
      </c>
      <c r="AD30" s="112" t="s">
        <v>1106</v>
      </c>
      <c r="AE30" s="112" t="s">
        <v>97</v>
      </c>
      <c r="AF30" s="112" t="s">
        <v>97</v>
      </c>
      <c r="AG30" s="112" t="s">
        <v>97</v>
      </c>
      <c r="AH30" s="112" t="s">
        <v>1096</v>
      </c>
      <c r="AI30" s="112" t="s">
        <v>1097</v>
      </c>
      <c r="AJ30" s="112" t="s">
        <v>1098</v>
      </c>
      <c r="AK30" s="112" t="s">
        <v>1107</v>
      </c>
      <c r="AL30" s="112" t="s">
        <v>1108</v>
      </c>
      <c r="AM30" s="112" t="s">
        <v>1166</v>
      </c>
      <c r="AN30" s="112" t="s">
        <v>1167</v>
      </c>
      <c r="AO30" s="158"/>
      <c r="AP30" s="158"/>
      <c r="AQ30" s="158"/>
      <c r="AR30" s="158"/>
      <c r="AS30" s="158"/>
      <c r="AT30" s="158"/>
      <c r="AU30" s="112" t="s">
        <v>1096</v>
      </c>
      <c r="AV30" s="112" t="s">
        <v>1097</v>
      </c>
      <c r="AW30" s="112" t="s">
        <v>1098</v>
      </c>
      <c r="AX30" s="112" t="s">
        <v>1107</v>
      </c>
      <c r="AY30" s="112" t="s">
        <v>1108</v>
      </c>
      <c r="AZ30" s="158"/>
      <c r="BA30" s="158"/>
      <c r="BB30" s="158"/>
      <c r="BC30" s="158"/>
      <c r="BD30" s="158"/>
      <c r="BE30" s="158"/>
      <c r="BF30" s="158"/>
      <c r="BG30" s="158"/>
      <c r="BH30" s="178">
        <v>5.3999999999999999E-2</v>
      </c>
      <c r="BI30" s="178">
        <v>2.7E-2</v>
      </c>
      <c r="BJ30" s="178">
        <v>5.3999999999999999E-2</v>
      </c>
      <c r="BK30" s="178">
        <v>2.7E-2</v>
      </c>
      <c r="BL30" s="178">
        <v>5.3999999999999999E-2</v>
      </c>
      <c r="BM30" s="178">
        <v>2.7E-2</v>
      </c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63"/>
    </row>
    <row r="31" spans="3:82" ht="11.25" customHeight="1">
      <c r="E31" s="49"/>
      <c r="F31" s="472"/>
      <c r="G31" s="473"/>
      <c r="H31" s="473"/>
      <c r="I31" s="473"/>
      <c r="J31" s="473"/>
      <c r="K31" s="473"/>
      <c r="L31" s="473"/>
      <c r="M31" s="476"/>
      <c r="N31" s="477"/>
      <c r="O31" s="472"/>
      <c r="P31" s="180"/>
      <c r="Q31" s="472"/>
      <c r="R31" s="158"/>
      <c r="S31" s="158"/>
      <c r="T31" s="472"/>
      <c r="U31" s="158"/>
      <c r="V31" s="158"/>
      <c r="W31" s="158"/>
      <c r="X31" s="158"/>
      <c r="Y31" s="158"/>
      <c r="Z31" s="158"/>
      <c r="AA31" s="164"/>
      <c r="AB31" s="166"/>
      <c r="AC31" s="166" t="s">
        <v>387</v>
      </c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7"/>
    </row>
    <row r="32" spans="3:82" ht="0.75" customHeight="1">
      <c r="C32" s="20" t="s">
        <v>301</v>
      </c>
      <c r="E32" s="139" t="s">
        <v>301</v>
      </c>
      <c r="F32" s="164"/>
      <c r="G32" s="165" t="s">
        <v>98</v>
      </c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7"/>
    </row>
    <row r="33" spans="4:82" s="20" customFormat="1">
      <c r="D33"/>
      <c r="E33" s="23" t="s">
        <v>345</v>
      </c>
      <c r="F33" s="117"/>
      <c r="G33" s="117"/>
      <c r="H33" s="117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7"/>
      <c r="AS33" s="117"/>
      <c r="AT33" s="117"/>
      <c r="AU33" s="118"/>
      <c r="AV33" s="118"/>
      <c r="AW33" s="118"/>
      <c r="AX33" s="118"/>
      <c r="AY33" s="117"/>
      <c r="AZ33" s="117"/>
      <c r="BA33" s="117"/>
      <c r="BB33" s="118"/>
      <c r="BC33" s="118"/>
      <c r="BD33" s="118"/>
      <c r="BE33" s="118"/>
      <c r="BF33" s="117"/>
      <c r="BG33" s="117"/>
      <c r="BH33" s="118"/>
      <c r="BI33" s="118"/>
      <c r="BJ33" s="118"/>
      <c r="BK33" s="118"/>
      <c r="BL33" s="118"/>
      <c r="BM33" s="118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</row>
    <row r="39" spans="4:82"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</row>
    <row r="40" spans="4:82" ht="11.25" customHeight="1"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</row>
    <row r="41" spans="4:82" ht="11.25" customHeight="1"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</row>
    <row r="42" spans="4:82" ht="11.25" customHeight="1"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</row>
    <row r="43" spans="4:82" ht="11.25" customHeight="1"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</row>
    <row r="44" spans="4:82"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</row>
    <row r="45" spans="4:82"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</row>
    <row r="46" spans="4:82"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</row>
    <row r="47" spans="4:82">
      <c r="AP47" s="22"/>
      <c r="AQ47" s="22"/>
      <c r="AR47" s="22"/>
      <c r="AS47" s="22"/>
      <c r="AT47" s="22"/>
      <c r="AV47" s="22"/>
      <c r="AW47" s="22"/>
      <c r="AX47" s="22"/>
      <c r="AY47" s="22"/>
      <c r="AZ47" s="22"/>
      <c r="BA47" s="22"/>
    </row>
    <row r="48" spans="4:82">
      <c r="AP48" s="22"/>
      <c r="AQ48" s="22"/>
      <c r="AR48" s="22"/>
      <c r="AS48" s="22"/>
      <c r="AT48" s="22"/>
      <c r="AV48" s="22"/>
      <c r="AW48" s="22"/>
      <c r="AX48" s="22"/>
      <c r="AY48" s="22"/>
      <c r="AZ48" s="22"/>
      <c r="BA48" s="22"/>
    </row>
    <row r="49" spans="42:53">
      <c r="AP49" s="22"/>
      <c r="AQ49" s="22"/>
      <c r="AR49" s="22"/>
      <c r="AS49" s="22"/>
      <c r="AT49" s="22"/>
      <c r="AV49" s="22"/>
      <c r="AW49" s="22"/>
      <c r="AX49" s="22"/>
      <c r="AY49" s="22"/>
      <c r="AZ49" s="22"/>
      <c r="BA49" s="22"/>
    </row>
    <row r="50" spans="42:53">
      <c r="AP50" s="22"/>
      <c r="AQ50" s="22"/>
      <c r="AR50" s="22"/>
      <c r="AS50" s="22"/>
      <c r="AT50" s="22"/>
      <c r="AV50" s="22"/>
      <c r="AW50" s="22"/>
      <c r="AX50" s="22"/>
      <c r="AY50" s="22"/>
      <c r="AZ50" s="22"/>
      <c r="BA50" s="22"/>
    </row>
  </sheetData>
  <sheetProtection password="8906" sheet="1" objects="1" scenarios="1" formatColumns="0" formatRows="0"/>
  <mergeCells count="96">
    <mergeCell ref="AP12:AP14"/>
    <mergeCell ref="AS12:AS14"/>
    <mergeCell ref="AQ12:AQ14"/>
    <mergeCell ref="I5:J5"/>
    <mergeCell ref="AH13:AH14"/>
    <mergeCell ref="AI13:AI14"/>
    <mergeCell ref="J12:J14"/>
    <mergeCell ref="K12:K14"/>
    <mergeCell ref="L12:L14"/>
    <mergeCell ref="M12:M14"/>
    <mergeCell ref="AH12:AN12"/>
    <mergeCell ref="AE12:AG12"/>
    <mergeCell ref="AE13:AE14"/>
    <mergeCell ref="AF13:AF14"/>
    <mergeCell ref="AG13:AG14"/>
    <mergeCell ref="V12:V14"/>
    <mergeCell ref="W12:W14"/>
    <mergeCell ref="X12:X14"/>
    <mergeCell ref="N12:N14"/>
    <mergeCell ref="O12:O14"/>
    <mergeCell ref="P12:P14"/>
    <mergeCell ref="BG12:BG14"/>
    <mergeCell ref="BN12:BN14"/>
    <mergeCell ref="BC12:BC14"/>
    <mergeCell ref="BD12:BD14"/>
    <mergeCell ref="BE12:BE14"/>
    <mergeCell ref="BM13:BM14"/>
    <mergeCell ref="BF12:BF14"/>
    <mergeCell ref="BQ12:BQ14"/>
    <mergeCell ref="CA12:CA14"/>
    <mergeCell ref="BH12:BI12"/>
    <mergeCell ref="BJ13:BJ14"/>
    <mergeCell ref="BK13:BK14"/>
    <mergeCell ref="BL13:BL14"/>
    <mergeCell ref="BJ12:BK12"/>
    <mergeCell ref="BL12:BM12"/>
    <mergeCell ref="BH13:BH14"/>
    <mergeCell ref="BI13:BI14"/>
    <mergeCell ref="BO12:BO14"/>
    <mergeCell ref="BP12:BP14"/>
    <mergeCell ref="BR12:BR14"/>
    <mergeCell ref="BS12:BS14"/>
    <mergeCell ref="CD12:CD14"/>
    <mergeCell ref="BZ12:BZ14"/>
    <mergeCell ref="CC12:CC14"/>
    <mergeCell ref="BT12:BT14"/>
    <mergeCell ref="BU12:BU14"/>
    <mergeCell ref="BV12:BV14"/>
    <mergeCell ref="BW12:BW14"/>
    <mergeCell ref="BX12:BX14"/>
    <mergeCell ref="CB12:CB14"/>
    <mergeCell ref="BY12:BY14"/>
    <mergeCell ref="BA13:BA14"/>
    <mergeCell ref="AU13:AU14"/>
    <mergeCell ref="AV13:AV14"/>
    <mergeCell ref="AO12:AO14"/>
    <mergeCell ref="R12:R14"/>
    <mergeCell ref="AN13:AN14"/>
    <mergeCell ref="AJ13:AJ14"/>
    <mergeCell ref="AM13:AM14"/>
    <mergeCell ref="S12:S14"/>
    <mergeCell ref="T12:T14"/>
    <mergeCell ref="AR12:AR14"/>
    <mergeCell ref="AK13:AK14"/>
    <mergeCell ref="AW13:AW14"/>
    <mergeCell ref="AT12:AT14"/>
    <mergeCell ref="AX13:AX14"/>
    <mergeCell ref="AY13:AY14"/>
    <mergeCell ref="AZ13:AZ14"/>
    <mergeCell ref="Y12:Y14"/>
    <mergeCell ref="Z12:Z14"/>
    <mergeCell ref="F12:F14"/>
    <mergeCell ref="G12:G14"/>
    <mergeCell ref="H12:H14"/>
    <mergeCell ref="I12:I14"/>
    <mergeCell ref="Q12:Q14"/>
    <mergeCell ref="AA12:AA14"/>
    <mergeCell ref="AB12:AB14"/>
    <mergeCell ref="AU12:BB12"/>
    <mergeCell ref="BB13:BB14"/>
    <mergeCell ref="AC12:AC14"/>
    <mergeCell ref="AL13:AL14"/>
    <mergeCell ref="AD12:AD14"/>
    <mergeCell ref="U12:U14"/>
    <mergeCell ref="T16:T31"/>
    <mergeCell ref="F16:F31"/>
    <mergeCell ref="G16:G31"/>
    <mergeCell ref="H16:H31"/>
    <mergeCell ref="I16:I31"/>
    <mergeCell ref="J16:J31"/>
    <mergeCell ref="K16:K31"/>
    <mergeCell ref="L16:L31"/>
    <mergeCell ref="M16:M31"/>
    <mergeCell ref="N16:N31"/>
    <mergeCell ref="O16:O31"/>
    <mergeCell ref="Q16:Q31"/>
  </mergeCells>
  <hyperlinks>
    <hyperlink ref="AC31" location="'TECH_HORISONTAL'!A1" tooltip="Добавить объект" display="Добавить объект"/>
    <hyperlink ref="AA17" location="'TECH_HORISONTAL'!A1" tooltip="Удалить" display="О"/>
    <hyperlink ref="AA18" location="'TECH_HORISONTAL'!A1" tooltip="Удалить" display="О"/>
    <hyperlink ref="AA19" location="'TECH_HORISONTAL'!A1" tooltip="Удалить" display="О"/>
    <hyperlink ref="AA20" location="'TECH_HORISONTAL'!A1" tooltip="Удалить" display="О"/>
    <hyperlink ref="AA21" location="'TECH_HORISONTAL'!A1" tooltip="Удалить" display="О"/>
    <hyperlink ref="AA22" location="'TECH_HORISONTAL'!A1" tooltip="Удалить" display="О"/>
    <hyperlink ref="AA23" location="'TECH_HORISONTAL'!A1" tooltip="Удалить" display="О"/>
    <hyperlink ref="AA24" location="'TECH_HORISONTAL'!A1" tooltip="Удалить" display="О"/>
    <hyperlink ref="AA25" location="'TECH_HORISONTAL'!A1" tooltip="Удалить" display="О"/>
    <hyperlink ref="AA26" location="'TECH_HORISONTAL'!A1" tooltip="Удалить" display="О"/>
    <hyperlink ref="AA27" location="'TECH_HORISONTAL'!A1" tooltip="Удалить" display="О"/>
    <hyperlink ref="AA28" location="'TECH_HORISONTAL'!A1" tooltip="Удалить" display="О"/>
    <hyperlink ref="AA29" location="'TECH_HORISONTAL'!A1" tooltip="Удалить" display="О"/>
    <hyperlink ref="AA30" location="'TECH_HORISONTAL'!A1" tooltip="Удалить" display="О"/>
  </hyperlinks>
  <pageMargins left="0.27559055118110237" right="0.2362204724409449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 codeName="modfrmEGRSearch">
    <tabColor indexed="47"/>
  </sheetPr>
  <dimension ref="A1"/>
  <sheetViews>
    <sheetView showGridLines="0" zoomScaleNormal="100" workbookViewId="0"/>
  </sheetViews>
  <sheetFormatPr defaultRowHeight="11.25"/>
  <cols>
    <col min="1" max="1" width="9.140625" style="6"/>
    <col min="2" max="16384" width="9.140625" style="3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FUEL_TOTAL">
    <tabColor rgb="FF00B050"/>
    <outlinePr summaryBelow="0"/>
  </sheetPr>
  <dimension ref="A1:GP418"/>
  <sheetViews>
    <sheetView showGridLines="0" topLeftCell="C3" zoomScale="90" zoomScaleNormal="90" workbookViewId="0">
      <pane xSplit="8" ySplit="8" topLeftCell="K11" activePane="bottomRight" state="frozen"/>
      <selection activeCell="BK3" sqref="BH1:BK65536"/>
      <selection pane="topRight" activeCell="BK3" sqref="BH1:BK65536"/>
      <selection pane="bottomLeft" activeCell="BK3" sqref="BH1:BK65536"/>
      <selection pane="bottomRight"/>
    </sheetView>
  </sheetViews>
  <sheetFormatPr defaultRowHeight="11.25"/>
  <cols>
    <col min="1" max="2" width="5.7109375" style="258" hidden="1" customWidth="1"/>
    <col min="3" max="3" width="3.7109375" style="258" customWidth="1"/>
    <col min="4" max="4" width="5.7109375" style="258" hidden="1" customWidth="1"/>
    <col min="5" max="5" width="2.85546875" style="258" hidden="1" customWidth="1"/>
    <col min="6" max="6" width="7.7109375" style="259" customWidth="1"/>
    <col min="7" max="7" width="18.7109375" style="260" customWidth="1"/>
    <col min="8" max="8" width="17.7109375" style="260" customWidth="1"/>
    <col min="9" max="9" width="22.7109375" style="258" customWidth="1"/>
    <col min="10" max="10" width="17.7109375" style="258" customWidth="1"/>
    <col min="11" max="11" width="0.140625" style="258" customWidth="1"/>
    <col min="12" max="14" width="2.5703125" style="258" hidden="1" customWidth="1"/>
    <col min="15" max="15" width="1.140625" style="258" hidden="1" customWidth="1"/>
    <col min="16" max="17" width="12.7109375" style="258" hidden="1" customWidth="1"/>
    <col min="18" max="19" width="12.7109375" style="258" customWidth="1"/>
    <col min="20" max="21" width="12.7109375" style="258" hidden="1" customWidth="1"/>
    <col min="22" max="23" width="12.7109375" style="258" customWidth="1"/>
    <col min="24" max="25" width="12.7109375" style="258" hidden="1" customWidth="1"/>
    <col min="26" max="26" width="12.7109375" style="258" customWidth="1"/>
    <col min="27" max="27" width="12.7109375" style="260" customWidth="1"/>
    <col min="28" max="29" width="12.7109375" style="258" hidden="1" customWidth="1"/>
    <col min="30" max="31" width="12.7109375" style="258" customWidth="1"/>
    <col min="32" max="33" width="12.7109375" style="258" hidden="1" customWidth="1"/>
    <col min="34" max="35" width="12.7109375" style="258" customWidth="1"/>
    <col min="36" max="37" width="12.7109375" style="258" hidden="1" customWidth="1"/>
    <col min="38" max="39" width="12.7109375" style="258" customWidth="1"/>
    <col min="40" max="41" width="12.7109375" style="258" hidden="1" customWidth="1"/>
    <col min="42" max="43" width="12.7109375" style="258" customWidth="1"/>
    <col min="44" max="45" width="12.7109375" style="258" hidden="1" customWidth="1"/>
    <col min="46" max="47" width="12.7109375" style="258" customWidth="1"/>
    <col min="48" max="49" width="12.7109375" style="258" hidden="1" customWidth="1"/>
    <col min="50" max="51" width="12.7109375" style="258" customWidth="1"/>
    <col min="52" max="53" width="12.7109375" style="258" hidden="1" customWidth="1"/>
    <col min="54" max="55" width="12.7109375" style="258" customWidth="1"/>
    <col min="56" max="57" width="12.7109375" style="258" hidden="1" customWidth="1"/>
    <col min="58" max="59" width="12.7109375" style="258" customWidth="1"/>
    <col min="60" max="61" width="12.7109375" style="258" hidden="1" customWidth="1"/>
    <col min="62" max="63" width="12.7109375" style="258" customWidth="1"/>
    <col min="64" max="65" width="12.7109375" style="258" hidden="1" customWidth="1"/>
    <col min="66" max="67" width="12.7109375" style="258" customWidth="1"/>
    <col min="68" max="69" width="12.7109375" style="258" hidden="1" customWidth="1"/>
    <col min="70" max="71" width="12.7109375" style="258" customWidth="1"/>
    <col min="72" max="73" width="12.7109375" style="258" hidden="1" customWidth="1"/>
    <col min="74" max="75" width="12.7109375" style="258" customWidth="1"/>
    <col min="76" max="77" width="12.7109375" style="258" hidden="1" customWidth="1"/>
    <col min="78" max="79" width="12.7109375" style="258" customWidth="1"/>
    <col min="80" max="81" width="12.7109375" style="258" hidden="1" customWidth="1"/>
    <col min="82" max="83" width="12.7109375" style="258" customWidth="1"/>
    <col min="84" max="85" width="12.7109375" style="258" hidden="1" customWidth="1"/>
    <col min="86" max="87" width="12.7109375" style="258" customWidth="1"/>
    <col min="88" max="89" width="12.7109375" style="258" hidden="1" customWidth="1"/>
    <col min="90" max="91" width="12.7109375" style="258" customWidth="1"/>
    <col min="92" max="93" width="12.7109375" style="258" hidden="1" customWidth="1"/>
    <col min="94" max="95" width="12.7109375" style="258" customWidth="1"/>
    <col min="96" max="97" width="12.7109375" style="258" hidden="1" customWidth="1"/>
    <col min="98" max="99" width="12.7109375" style="258" customWidth="1"/>
    <col min="100" max="101" width="12.7109375" style="258" hidden="1" customWidth="1"/>
    <col min="102" max="103" width="12.7109375" style="258" customWidth="1"/>
    <col min="104" max="105" width="12.7109375" style="258" hidden="1" customWidth="1"/>
    <col min="106" max="107" width="12.7109375" style="258" customWidth="1"/>
    <col min="108" max="109" width="12.7109375" style="258" hidden="1" customWidth="1"/>
    <col min="110" max="111" width="12.7109375" style="258" customWidth="1"/>
    <col min="112" max="113" width="12.7109375" style="258" hidden="1" customWidth="1"/>
    <col min="114" max="115" width="12.7109375" style="258" customWidth="1"/>
    <col min="116" max="117" width="12.7109375" style="258" hidden="1" customWidth="1"/>
    <col min="118" max="119" width="12.7109375" style="258" customWidth="1"/>
    <col min="120" max="121" width="12.7109375" style="258" hidden="1" customWidth="1"/>
    <col min="122" max="123" width="12.7109375" style="258" customWidth="1"/>
    <col min="124" max="125" width="12.7109375" style="258" hidden="1" customWidth="1"/>
    <col min="126" max="127" width="12.7109375" style="258" customWidth="1"/>
    <col min="128" max="129" width="12.7109375" style="258" hidden="1" customWidth="1"/>
    <col min="130" max="131" width="12.7109375" style="258" customWidth="1"/>
    <col min="132" max="133" width="12.7109375" style="258" hidden="1" customWidth="1"/>
    <col min="134" max="135" width="12.7109375" style="258" customWidth="1"/>
    <col min="136" max="137" width="12.7109375" style="258" hidden="1" customWidth="1"/>
    <col min="138" max="139" width="12.7109375" style="258" customWidth="1"/>
    <col min="140" max="141" width="12.7109375" style="258" hidden="1" customWidth="1"/>
    <col min="142" max="143" width="12.7109375" style="258" customWidth="1"/>
    <col min="144" max="145" width="12.7109375" style="258" hidden="1" customWidth="1"/>
    <col min="146" max="147" width="12.7109375" style="258" customWidth="1"/>
    <col min="148" max="149" width="12.7109375" style="258" hidden="1" customWidth="1"/>
    <col min="150" max="151" width="12.7109375" style="258" customWidth="1"/>
    <col min="152" max="153" width="12.7109375" style="258" hidden="1" customWidth="1"/>
    <col min="154" max="155" width="12.7109375" style="258" customWidth="1"/>
    <col min="156" max="157" width="12.7109375" style="258" hidden="1" customWidth="1"/>
    <col min="158" max="159" width="12.7109375" style="258" customWidth="1"/>
    <col min="160" max="161" width="12.7109375" style="258" hidden="1" customWidth="1"/>
    <col min="162" max="163" width="12.7109375" style="258" customWidth="1"/>
    <col min="164" max="165" width="12.7109375" style="258" hidden="1" customWidth="1"/>
    <col min="166" max="167" width="12.7109375" style="258" customWidth="1"/>
    <col min="168" max="169" width="12.7109375" style="258" hidden="1" customWidth="1"/>
    <col min="170" max="171" width="12.7109375" style="258" customWidth="1"/>
    <col min="172" max="173" width="12.7109375" style="258" hidden="1" customWidth="1"/>
    <col min="174" max="175" width="12.7109375" style="258" customWidth="1"/>
    <col min="176" max="177" width="12.7109375" style="258" hidden="1" customWidth="1"/>
    <col min="178" max="179" width="12.7109375" style="258" customWidth="1"/>
    <col min="180" max="181" width="12.7109375" style="258" hidden="1" customWidth="1"/>
    <col min="182" max="183" width="12.7109375" style="258" customWidth="1"/>
    <col min="184" max="185" width="12.7109375" style="258" hidden="1" customWidth="1"/>
    <col min="186" max="187" width="12.7109375" style="258" customWidth="1"/>
    <col min="188" max="189" width="1.28515625" style="258" hidden="1" customWidth="1"/>
    <col min="190" max="193" width="1.140625" style="258" hidden="1" customWidth="1"/>
    <col min="194" max="194" width="1.28515625" style="258" hidden="1" customWidth="1"/>
    <col min="195" max="195" width="1.140625" style="258" hidden="1" customWidth="1"/>
    <col min="196" max="210" width="8.7109375" style="258" customWidth="1"/>
    <col min="211" max="16384" width="9.140625" style="258"/>
  </cols>
  <sheetData>
    <row r="1" spans="1:198" ht="12" hidden="1" customHeight="1"/>
    <row r="2" spans="1:198" ht="12" hidden="1" customHeight="1"/>
    <row r="3" spans="1:198" ht="12" customHeight="1">
      <c r="F3" s="261"/>
      <c r="G3" s="262"/>
      <c r="H3" s="262"/>
      <c r="I3" s="263"/>
      <c r="J3" s="261"/>
      <c r="K3" s="261"/>
      <c r="L3" s="261"/>
      <c r="M3" s="261"/>
      <c r="N3" s="261"/>
      <c r="O3" s="264"/>
      <c r="P3" s="391">
        <v>1</v>
      </c>
      <c r="Q3" s="391">
        <v>1</v>
      </c>
      <c r="R3" s="391">
        <v>1</v>
      </c>
      <c r="S3" s="391">
        <v>1</v>
      </c>
      <c r="T3" s="391">
        <v>2</v>
      </c>
      <c r="U3" s="391">
        <v>2</v>
      </c>
      <c r="V3" s="391">
        <v>2</v>
      </c>
      <c r="W3" s="391">
        <v>2</v>
      </c>
      <c r="X3" s="391">
        <v>3</v>
      </c>
      <c r="Y3" s="391">
        <v>3</v>
      </c>
      <c r="Z3" s="391">
        <v>3</v>
      </c>
      <c r="AA3" s="391">
        <v>3</v>
      </c>
      <c r="AB3" s="391">
        <v>4</v>
      </c>
      <c r="AC3" s="391">
        <v>4</v>
      </c>
      <c r="AD3" s="391">
        <v>4</v>
      </c>
      <c r="AE3" s="391">
        <v>4</v>
      </c>
      <c r="AF3" s="391">
        <v>5</v>
      </c>
      <c r="AG3" s="391">
        <v>5</v>
      </c>
      <c r="AH3" s="391">
        <v>5</v>
      </c>
      <c r="AI3" s="391">
        <v>5</v>
      </c>
      <c r="AJ3" s="391">
        <v>6</v>
      </c>
      <c r="AK3" s="391">
        <v>6</v>
      </c>
      <c r="AL3" s="391">
        <v>6</v>
      </c>
      <c r="AM3" s="391">
        <v>6</v>
      </c>
      <c r="AN3" s="391">
        <v>7</v>
      </c>
      <c r="AO3" s="391">
        <v>7</v>
      </c>
      <c r="AP3" s="391">
        <v>7</v>
      </c>
      <c r="AQ3" s="391">
        <v>7</v>
      </c>
      <c r="AR3" s="391">
        <v>8</v>
      </c>
      <c r="AS3" s="391">
        <v>8</v>
      </c>
      <c r="AT3" s="391">
        <v>8</v>
      </c>
      <c r="AU3" s="391">
        <v>8</v>
      </c>
      <c r="AV3" s="391">
        <v>9</v>
      </c>
      <c r="AW3" s="391">
        <v>9</v>
      </c>
      <c r="AX3" s="391">
        <v>9</v>
      </c>
      <c r="AY3" s="391">
        <v>9</v>
      </c>
      <c r="AZ3" s="391">
        <v>10</v>
      </c>
      <c r="BA3" s="391">
        <v>10</v>
      </c>
      <c r="BB3" s="391">
        <v>10</v>
      </c>
      <c r="BC3" s="391">
        <v>10</v>
      </c>
      <c r="BD3" s="391">
        <v>11</v>
      </c>
      <c r="BE3" s="391">
        <v>11</v>
      </c>
      <c r="BF3" s="391">
        <v>11</v>
      </c>
      <c r="BG3" s="391">
        <v>11</v>
      </c>
      <c r="BH3" s="391">
        <v>12</v>
      </c>
      <c r="BI3" s="391">
        <v>12</v>
      </c>
      <c r="BJ3" s="391">
        <v>12</v>
      </c>
      <c r="BK3" s="391">
        <v>12</v>
      </c>
      <c r="BL3" s="391">
        <v>13</v>
      </c>
      <c r="BM3" s="391">
        <v>13</v>
      </c>
      <c r="BN3" s="391">
        <v>13</v>
      </c>
      <c r="BO3" s="391">
        <v>13</v>
      </c>
      <c r="BP3" s="391">
        <v>14</v>
      </c>
      <c r="BQ3" s="391">
        <v>14</v>
      </c>
      <c r="BR3" s="391">
        <v>14</v>
      </c>
      <c r="BS3" s="391">
        <v>14</v>
      </c>
      <c r="BT3" s="391">
        <v>15</v>
      </c>
      <c r="BU3" s="391">
        <v>15</v>
      </c>
      <c r="BV3" s="391">
        <v>15</v>
      </c>
      <c r="BW3" s="391">
        <v>15</v>
      </c>
      <c r="BX3" s="391">
        <v>16</v>
      </c>
      <c r="BY3" s="391">
        <v>16</v>
      </c>
      <c r="BZ3" s="391">
        <v>16</v>
      </c>
      <c r="CA3" s="391">
        <v>16</v>
      </c>
      <c r="CB3" s="391">
        <v>17</v>
      </c>
      <c r="CC3" s="391">
        <v>17</v>
      </c>
      <c r="CD3" s="391">
        <v>17</v>
      </c>
      <c r="CE3" s="391">
        <v>17</v>
      </c>
      <c r="CF3" s="391">
        <v>18</v>
      </c>
      <c r="CG3" s="391">
        <v>18</v>
      </c>
      <c r="CH3" s="391">
        <v>18</v>
      </c>
      <c r="CI3" s="391">
        <v>18</v>
      </c>
      <c r="CJ3" s="391">
        <v>19</v>
      </c>
      <c r="CK3" s="391">
        <v>19</v>
      </c>
      <c r="CL3" s="391">
        <v>19</v>
      </c>
      <c r="CM3" s="391">
        <v>19</v>
      </c>
      <c r="CN3" s="391">
        <v>20</v>
      </c>
      <c r="CO3" s="391">
        <v>20</v>
      </c>
      <c r="CP3" s="391">
        <v>20</v>
      </c>
      <c r="CQ3" s="391">
        <v>20</v>
      </c>
      <c r="CR3" s="391">
        <v>21</v>
      </c>
      <c r="CS3" s="391">
        <v>21</v>
      </c>
      <c r="CT3" s="391">
        <v>21</v>
      </c>
      <c r="CU3" s="391">
        <v>21</v>
      </c>
      <c r="CV3" s="391">
        <v>22</v>
      </c>
      <c r="CW3" s="391">
        <v>22</v>
      </c>
      <c r="CX3" s="391">
        <v>22</v>
      </c>
      <c r="CY3" s="391">
        <v>22</v>
      </c>
      <c r="CZ3" s="391">
        <v>23</v>
      </c>
      <c r="DA3" s="391">
        <v>23</v>
      </c>
      <c r="DB3" s="391">
        <v>23</v>
      </c>
      <c r="DC3" s="391">
        <v>23</v>
      </c>
      <c r="DD3" s="391">
        <v>24</v>
      </c>
      <c r="DE3" s="391">
        <v>24</v>
      </c>
      <c r="DF3" s="391">
        <v>24</v>
      </c>
      <c r="DG3" s="391">
        <v>24</v>
      </c>
      <c r="DH3" s="391">
        <v>25</v>
      </c>
      <c r="DI3" s="391">
        <v>25</v>
      </c>
      <c r="DJ3" s="391">
        <v>25</v>
      </c>
      <c r="DK3" s="391">
        <v>25</v>
      </c>
      <c r="DL3" s="391">
        <v>26</v>
      </c>
      <c r="DM3" s="391">
        <v>26</v>
      </c>
      <c r="DN3" s="391">
        <v>26</v>
      </c>
      <c r="DO3" s="391">
        <v>26</v>
      </c>
      <c r="DP3" s="391">
        <v>27</v>
      </c>
      <c r="DQ3" s="391">
        <v>27</v>
      </c>
      <c r="DR3" s="391">
        <v>27</v>
      </c>
      <c r="DS3" s="391">
        <v>27</v>
      </c>
      <c r="DT3" s="391">
        <v>28</v>
      </c>
      <c r="DU3" s="391">
        <v>28</v>
      </c>
      <c r="DV3" s="391">
        <v>28</v>
      </c>
      <c r="DW3" s="391">
        <v>28</v>
      </c>
      <c r="DX3" s="391">
        <v>29</v>
      </c>
      <c r="DY3" s="391">
        <v>29</v>
      </c>
      <c r="DZ3" s="391">
        <v>29</v>
      </c>
      <c r="EA3" s="391">
        <v>29</v>
      </c>
      <c r="EB3" s="391">
        <v>30</v>
      </c>
      <c r="EC3" s="391">
        <v>30</v>
      </c>
      <c r="ED3" s="391">
        <v>30</v>
      </c>
      <c r="EE3" s="391">
        <v>30</v>
      </c>
      <c r="EF3" s="391">
        <v>31</v>
      </c>
      <c r="EG3" s="391">
        <v>31</v>
      </c>
      <c r="EH3" s="391">
        <v>31</v>
      </c>
      <c r="EI3" s="391">
        <v>31</v>
      </c>
      <c r="EJ3" s="391">
        <v>32</v>
      </c>
      <c r="EK3" s="391">
        <v>32</v>
      </c>
      <c r="EL3" s="391">
        <v>32</v>
      </c>
      <c r="EM3" s="391">
        <v>32</v>
      </c>
      <c r="EN3" s="391">
        <v>33</v>
      </c>
      <c r="EO3" s="391">
        <v>33</v>
      </c>
      <c r="EP3" s="391">
        <v>33</v>
      </c>
      <c r="EQ3" s="391">
        <v>33</v>
      </c>
      <c r="ER3" s="391">
        <v>34</v>
      </c>
      <c r="ES3" s="391">
        <v>34</v>
      </c>
      <c r="ET3" s="391">
        <v>34</v>
      </c>
      <c r="EU3" s="391">
        <v>34</v>
      </c>
      <c r="EV3" s="391">
        <v>35</v>
      </c>
      <c r="EW3" s="391">
        <v>35</v>
      </c>
      <c r="EX3" s="391">
        <v>35</v>
      </c>
      <c r="EY3" s="391">
        <v>35</v>
      </c>
      <c r="EZ3" s="391">
        <v>36</v>
      </c>
      <c r="FA3" s="391">
        <v>36</v>
      </c>
      <c r="FB3" s="391">
        <v>36</v>
      </c>
      <c r="FC3" s="391">
        <v>36</v>
      </c>
      <c r="FD3" s="391">
        <v>37</v>
      </c>
      <c r="FE3" s="391">
        <v>37</v>
      </c>
      <c r="FF3" s="391">
        <v>37</v>
      </c>
      <c r="FG3" s="391">
        <v>37</v>
      </c>
      <c r="FH3" s="391">
        <v>38</v>
      </c>
      <c r="FI3" s="391">
        <v>38</v>
      </c>
      <c r="FJ3" s="391">
        <v>38</v>
      </c>
      <c r="FK3" s="391">
        <v>38</v>
      </c>
      <c r="FL3" s="391">
        <v>39</v>
      </c>
      <c r="FM3" s="391">
        <v>39</v>
      </c>
      <c r="FN3" s="391">
        <v>39</v>
      </c>
      <c r="FO3" s="391">
        <v>39</v>
      </c>
      <c r="FP3" s="391">
        <v>40</v>
      </c>
      <c r="FQ3" s="391">
        <v>40</v>
      </c>
      <c r="FR3" s="391">
        <v>40</v>
      </c>
      <c r="FS3" s="391">
        <v>40</v>
      </c>
      <c r="FT3" s="391">
        <v>41</v>
      </c>
      <c r="FU3" s="391">
        <v>41</v>
      </c>
      <c r="FV3" s="391">
        <v>41</v>
      </c>
      <c r="FW3" s="391">
        <v>41</v>
      </c>
      <c r="FX3" s="391">
        <v>42</v>
      </c>
      <c r="FY3" s="391">
        <v>42</v>
      </c>
      <c r="FZ3" s="391">
        <v>42</v>
      </c>
      <c r="GA3" s="391">
        <v>42</v>
      </c>
      <c r="GB3" s="391">
        <v>43</v>
      </c>
      <c r="GC3" s="391">
        <v>43</v>
      </c>
      <c r="GD3" s="391">
        <v>43</v>
      </c>
      <c r="GE3" s="391">
        <v>43</v>
      </c>
      <c r="GF3" s="264"/>
      <c r="GG3" s="264"/>
      <c r="GH3" s="264"/>
      <c r="GI3" s="264"/>
      <c r="GJ3" s="264"/>
      <c r="GK3" s="264"/>
      <c r="GL3" s="264"/>
    </row>
    <row r="4" spans="1:198" s="265" customFormat="1" ht="27" customHeight="1">
      <c r="F4" s="509" t="str">
        <f>"Информация о фактически сложившихся ценах и объёмах потребления топлива по итогам " &amp; CURRENT_PRD &amp; " " &amp; god &amp; " года"</f>
        <v>Информация о фактически сложившихся ценах и объёмах потребления топлива по итогам I полугодия 2020 года</v>
      </c>
      <c r="G4" s="510"/>
      <c r="H4" s="510"/>
      <c r="I4" s="510"/>
      <c r="J4" s="511"/>
      <c r="K4" s="267"/>
      <c r="L4" s="267"/>
      <c r="M4" s="267"/>
      <c r="N4" s="267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  <c r="DB4" s="268"/>
      <c r="DC4" s="268"/>
      <c r="DD4" s="268"/>
      <c r="DE4" s="268"/>
      <c r="DF4" s="268"/>
      <c r="DG4" s="268"/>
      <c r="DH4" s="268"/>
      <c r="DI4" s="268"/>
      <c r="DJ4" s="268"/>
      <c r="DK4" s="268"/>
      <c r="DL4" s="268"/>
      <c r="DM4" s="268"/>
      <c r="DN4" s="268"/>
      <c r="DO4" s="268"/>
      <c r="DP4" s="268"/>
      <c r="DQ4" s="268"/>
      <c r="DR4" s="268"/>
      <c r="DS4" s="268"/>
      <c r="DT4" s="268"/>
      <c r="DU4" s="268"/>
      <c r="DV4" s="268"/>
      <c r="DW4" s="268"/>
      <c r="DX4" s="268"/>
      <c r="DY4" s="268"/>
      <c r="DZ4" s="268"/>
      <c r="EA4" s="268"/>
      <c r="EB4" s="268"/>
      <c r="EC4" s="268"/>
      <c r="ED4" s="268"/>
      <c r="EE4" s="268"/>
      <c r="EF4" s="268"/>
      <c r="EG4" s="268"/>
      <c r="EH4" s="268"/>
      <c r="EI4" s="268"/>
      <c r="EJ4" s="268"/>
      <c r="EK4" s="268"/>
      <c r="EL4" s="268"/>
      <c r="EM4" s="268"/>
      <c r="EN4" s="268"/>
      <c r="EO4" s="268"/>
      <c r="EP4" s="268"/>
      <c r="EQ4" s="268"/>
      <c r="ER4" s="268"/>
      <c r="ES4" s="268"/>
      <c r="ET4" s="268"/>
      <c r="EU4" s="268"/>
      <c r="EV4" s="268"/>
      <c r="EW4" s="268"/>
      <c r="EX4" s="268"/>
      <c r="EY4" s="268"/>
      <c r="EZ4" s="268"/>
      <c r="FA4" s="268"/>
      <c r="FB4" s="268"/>
      <c r="FC4" s="268"/>
      <c r="FD4" s="268"/>
      <c r="FE4" s="268"/>
      <c r="FF4" s="268"/>
      <c r="FG4" s="268"/>
      <c r="FH4" s="268"/>
      <c r="FI4" s="268"/>
      <c r="FJ4" s="268"/>
      <c r="FK4" s="268"/>
      <c r="FL4" s="268"/>
      <c r="FM4" s="268"/>
      <c r="FN4" s="268"/>
      <c r="FO4" s="268"/>
      <c r="FP4" s="268"/>
      <c r="FQ4" s="268"/>
      <c r="FR4" s="268"/>
      <c r="FS4" s="268"/>
      <c r="FT4" s="268"/>
      <c r="FU4" s="268"/>
      <c r="FV4" s="268"/>
      <c r="FW4" s="268"/>
      <c r="FX4" s="268"/>
      <c r="FY4" s="268"/>
      <c r="FZ4" s="268"/>
      <c r="GA4" s="268"/>
      <c r="GB4" s="268"/>
      <c r="GC4" s="268"/>
      <c r="GD4" s="268"/>
      <c r="GE4" s="268"/>
      <c r="GF4" s="268"/>
      <c r="GG4" s="268"/>
      <c r="GH4" s="268"/>
      <c r="GI4" s="267"/>
      <c r="GJ4" s="267"/>
      <c r="GK4" s="267"/>
      <c r="GL4" s="267"/>
      <c r="GM4" s="267"/>
      <c r="GN4" s="267"/>
      <c r="GO4" s="269"/>
      <c r="GP4" s="270"/>
    </row>
    <row r="5" spans="1:198" s="265" customFormat="1" ht="15" customHeight="1">
      <c r="F5" s="512" t="str">
        <f>"Субъект Российской Федерации: " &amp; REGION_NAME</f>
        <v>Субъект Российской Федерации: Чувашская республика</v>
      </c>
      <c r="G5" s="512"/>
      <c r="H5" s="512"/>
      <c r="I5" s="512"/>
      <c r="J5" s="512"/>
      <c r="K5" s="271"/>
      <c r="L5" s="271"/>
      <c r="M5" s="271"/>
      <c r="N5" s="271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1"/>
      <c r="GJ5" s="271"/>
      <c r="GK5" s="271"/>
      <c r="GL5" s="271"/>
      <c r="GM5" s="271"/>
      <c r="GN5" s="271"/>
      <c r="GO5" s="273"/>
      <c r="GP5" s="270"/>
    </row>
    <row r="6" spans="1:198" s="2" customFormat="1" ht="24" customHeight="1">
      <c r="B6" s="31"/>
      <c r="C6" s="9"/>
      <c r="D6" s="82"/>
      <c r="E6" s="34"/>
      <c r="F6" s="520" t="s">
        <v>71</v>
      </c>
      <c r="G6" s="521" t="s">
        <v>471</v>
      </c>
      <c r="H6" s="522"/>
      <c r="I6" s="523"/>
      <c r="J6" s="220" t="s">
        <v>450</v>
      </c>
      <c r="K6" s="513"/>
      <c r="L6" s="513"/>
      <c r="M6" s="513"/>
      <c r="N6" s="513"/>
      <c r="O6" s="222"/>
      <c r="P6" s="497" t="s">
        <v>447</v>
      </c>
      <c r="Q6" s="498"/>
      <c r="R6" s="498"/>
      <c r="S6" s="499"/>
      <c r="T6" s="497" t="s">
        <v>447</v>
      </c>
      <c r="U6" s="498"/>
      <c r="V6" s="498"/>
      <c r="W6" s="499"/>
      <c r="X6" s="497" t="s">
        <v>447</v>
      </c>
      <c r="Y6" s="498"/>
      <c r="Z6" s="498"/>
      <c r="AA6" s="499"/>
      <c r="AB6" s="497" t="s">
        <v>447</v>
      </c>
      <c r="AC6" s="498"/>
      <c r="AD6" s="498"/>
      <c r="AE6" s="499"/>
      <c r="AF6" s="500" t="s">
        <v>537</v>
      </c>
      <c r="AG6" s="501"/>
      <c r="AH6" s="501"/>
      <c r="AI6" s="502"/>
      <c r="AJ6" s="500" t="s">
        <v>538</v>
      </c>
      <c r="AK6" s="501"/>
      <c r="AL6" s="501"/>
      <c r="AM6" s="502"/>
      <c r="AN6" s="500" t="s">
        <v>539</v>
      </c>
      <c r="AO6" s="501"/>
      <c r="AP6" s="501"/>
      <c r="AQ6" s="502"/>
      <c r="AR6" s="500" t="s">
        <v>540</v>
      </c>
      <c r="AS6" s="501"/>
      <c r="AT6" s="501"/>
      <c r="AU6" s="502"/>
      <c r="AV6" s="503" t="s">
        <v>324</v>
      </c>
      <c r="AW6" s="504"/>
      <c r="AX6" s="504"/>
      <c r="AY6" s="505"/>
      <c r="AZ6" s="506" t="s">
        <v>340</v>
      </c>
      <c r="BA6" s="507"/>
      <c r="BB6" s="507"/>
      <c r="BC6" s="508"/>
      <c r="BD6" s="550" t="s">
        <v>343</v>
      </c>
      <c r="BE6" s="551"/>
      <c r="BF6" s="551"/>
      <c r="BG6" s="552"/>
      <c r="BH6" s="550" t="s">
        <v>343</v>
      </c>
      <c r="BI6" s="551"/>
      <c r="BJ6" s="551"/>
      <c r="BK6" s="552"/>
      <c r="BL6" s="550" t="s">
        <v>343</v>
      </c>
      <c r="BM6" s="551"/>
      <c r="BN6" s="551"/>
      <c r="BO6" s="552"/>
      <c r="BP6" s="550" t="s">
        <v>343</v>
      </c>
      <c r="BQ6" s="551"/>
      <c r="BR6" s="551"/>
      <c r="BS6" s="552"/>
      <c r="BT6" s="550" t="s">
        <v>343</v>
      </c>
      <c r="BU6" s="551"/>
      <c r="BV6" s="551"/>
      <c r="BW6" s="552"/>
      <c r="BX6" s="553" t="s">
        <v>341</v>
      </c>
      <c r="BY6" s="554"/>
      <c r="BZ6" s="554"/>
      <c r="CA6" s="555"/>
      <c r="CB6" s="553" t="s">
        <v>341</v>
      </c>
      <c r="CC6" s="554"/>
      <c r="CD6" s="554"/>
      <c r="CE6" s="555"/>
      <c r="CF6" s="553" t="s">
        <v>341</v>
      </c>
      <c r="CG6" s="554"/>
      <c r="CH6" s="554"/>
      <c r="CI6" s="555"/>
      <c r="CJ6" s="553" t="s">
        <v>341</v>
      </c>
      <c r="CK6" s="554"/>
      <c r="CL6" s="554"/>
      <c r="CM6" s="555"/>
      <c r="CN6" s="553" t="s">
        <v>341</v>
      </c>
      <c r="CO6" s="554"/>
      <c r="CP6" s="554"/>
      <c r="CQ6" s="555"/>
      <c r="CR6" s="553" t="s">
        <v>341</v>
      </c>
      <c r="CS6" s="554"/>
      <c r="CT6" s="554"/>
      <c r="CU6" s="555"/>
      <c r="CV6" s="553" t="s">
        <v>341</v>
      </c>
      <c r="CW6" s="554"/>
      <c r="CX6" s="554"/>
      <c r="CY6" s="555"/>
      <c r="CZ6" s="562" t="s">
        <v>342</v>
      </c>
      <c r="DA6" s="563"/>
      <c r="DB6" s="563"/>
      <c r="DC6" s="564"/>
      <c r="DD6" s="556" t="s">
        <v>336</v>
      </c>
      <c r="DE6" s="557"/>
      <c r="DF6" s="557"/>
      <c r="DG6" s="558"/>
      <c r="DH6" s="556" t="s">
        <v>336</v>
      </c>
      <c r="DI6" s="557"/>
      <c r="DJ6" s="557"/>
      <c r="DK6" s="558"/>
      <c r="DL6" s="556" t="s">
        <v>336</v>
      </c>
      <c r="DM6" s="557"/>
      <c r="DN6" s="557"/>
      <c r="DO6" s="558"/>
      <c r="DP6" s="556" t="s">
        <v>336</v>
      </c>
      <c r="DQ6" s="557"/>
      <c r="DR6" s="557"/>
      <c r="DS6" s="558"/>
      <c r="DT6" s="556" t="s">
        <v>336</v>
      </c>
      <c r="DU6" s="557"/>
      <c r="DV6" s="557"/>
      <c r="DW6" s="558"/>
      <c r="DX6" s="556" t="s">
        <v>336</v>
      </c>
      <c r="DY6" s="557"/>
      <c r="DZ6" s="557"/>
      <c r="EA6" s="558"/>
      <c r="EB6" s="556" t="s">
        <v>336</v>
      </c>
      <c r="EC6" s="557"/>
      <c r="ED6" s="557"/>
      <c r="EE6" s="558"/>
      <c r="EF6" s="556" t="s">
        <v>336</v>
      </c>
      <c r="EG6" s="557"/>
      <c r="EH6" s="557"/>
      <c r="EI6" s="558"/>
      <c r="EJ6" s="556" t="s">
        <v>336</v>
      </c>
      <c r="EK6" s="557"/>
      <c r="EL6" s="557"/>
      <c r="EM6" s="558"/>
      <c r="EN6" s="556" t="s">
        <v>336</v>
      </c>
      <c r="EO6" s="557"/>
      <c r="EP6" s="557"/>
      <c r="EQ6" s="558"/>
      <c r="ER6" s="559" t="s">
        <v>176</v>
      </c>
      <c r="ES6" s="560"/>
      <c r="ET6" s="560"/>
      <c r="EU6" s="561"/>
      <c r="EV6" s="559" t="s">
        <v>176</v>
      </c>
      <c r="EW6" s="560"/>
      <c r="EX6" s="560"/>
      <c r="EY6" s="561"/>
      <c r="EZ6" s="565" t="s">
        <v>336</v>
      </c>
      <c r="FA6" s="566"/>
      <c r="FB6" s="566"/>
      <c r="FC6" s="567"/>
      <c r="FD6" s="568" t="s">
        <v>344</v>
      </c>
      <c r="FE6" s="569"/>
      <c r="FF6" s="569"/>
      <c r="FG6" s="570"/>
      <c r="FH6" s="571" t="s">
        <v>346</v>
      </c>
      <c r="FI6" s="572"/>
      <c r="FJ6" s="572"/>
      <c r="FK6" s="573"/>
      <c r="FL6" s="574" t="s">
        <v>172</v>
      </c>
      <c r="FM6" s="575"/>
      <c r="FN6" s="575"/>
      <c r="FO6" s="576"/>
      <c r="FP6" s="577" t="s">
        <v>173</v>
      </c>
      <c r="FQ6" s="578"/>
      <c r="FR6" s="578"/>
      <c r="FS6" s="579"/>
      <c r="FT6" s="580" t="s">
        <v>174</v>
      </c>
      <c r="FU6" s="581"/>
      <c r="FV6" s="581"/>
      <c r="FW6" s="582"/>
      <c r="FX6" s="503" t="s">
        <v>175</v>
      </c>
      <c r="FY6" s="504"/>
      <c r="FZ6" s="504"/>
      <c r="GA6" s="505"/>
      <c r="GB6" s="583" t="s">
        <v>177</v>
      </c>
      <c r="GC6" s="584"/>
      <c r="GD6" s="584"/>
      <c r="GE6" s="585"/>
      <c r="GF6" s="294"/>
      <c r="GG6" s="294"/>
      <c r="GH6" s="294"/>
      <c r="GI6" s="294"/>
      <c r="GJ6" s="294"/>
      <c r="GK6" s="294"/>
      <c r="GL6" s="294"/>
      <c r="GM6" s="221"/>
    </row>
    <row r="7" spans="1:198" s="2" customFormat="1" ht="23.25" customHeight="1">
      <c r="B7" s="31"/>
      <c r="C7" s="9"/>
      <c r="D7" s="82"/>
      <c r="E7" s="34"/>
      <c r="F7" s="520"/>
      <c r="G7" s="524"/>
      <c r="H7" s="525"/>
      <c r="I7" s="526"/>
      <c r="J7" s="220" t="s">
        <v>451</v>
      </c>
      <c r="K7" s="514"/>
      <c r="L7" s="514"/>
      <c r="M7" s="514"/>
      <c r="N7" s="514"/>
      <c r="O7" s="222"/>
      <c r="P7" s="516" t="s">
        <v>102</v>
      </c>
      <c r="Q7" s="517"/>
      <c r="R7" s="517"/>
      <c r="S7" s="518"/>
      <c r="T7" s="516" t="s">
        <v>337</v>
      </c>
      <c r="U7" s="517"/>
      <c r="V7" s="517"/>
      <c r="W7" s="518"/>
      <c r="X7" s="516" t="s">
        <v>338</v>
      </c>
      <c r="Y7" s="517"/>
      <c r="Z7" s="517"/>
      <c r="AA7" s="518"/>
      <c r="AB7" s="516" t="s">
        <v>339</v>
      </c>
      <c r="AC7" s="517"/>
      <c r="AD7" s="517"/>
      <c r="AE7" s="518"/>
      <c r="AF7" s="516"/>
      <c r="AG7" s="517"/>
      <c r="AH7" s="517"/>
      <c r="AI7" s="518"/>
      <c r="AJ7" s="516"/>
      <c r="AK7" s="517"/>
      <c r="AL7" s="517"/>
      <c r="AM7" s="518"/>
      <c r="AN7" s="516"/>
      <c r="AO7" s="517"/>
      <c r="AP7" s="517"/>
      <c r="AQ7" s="518"/>
      <c r="AR7" s="516"/>
      <c r="AS7" s="517"/>
      <c r="AT7" s="517"/>
      <c r="AU7" s="518"/>
      <c r="AV7" s="516"/>
      <c r="AW7" s="517"/>
      <c r="AX7" s="517"/>
      <c r="AY7" s="518"/>
      <c r="AZ7" s="516"/>
      <c r="BA7" s="517"/>
      <c r="BB7" s="517"/>
      <c r="BC7" s="518"/>
      <c r="BD7" s="516" t="s">
        <v>102</v>
      </c>
      <c r="BE7" s="517"/>
      <c r="BF7" s="517"/>
      <c r="BG7" s="518"/>
      <c r="BH7" s="516" t="s">
        <v>756</v>
      </c>
      <c r="BI7" s="517"/>
      <c r="BJ7" s="517"/>
      <c r="BK7" s="518"/>
      <c r="BL7" s="516" t="s">
        <v>757</v>
      </c>
      <c r="BM7" s="517"/>
      <c r="BN7" s="517"/>
      <c r="BO7" s="518"/>
      <c r="BP7" s="516" t="s">
        <v>758</v>
      </c>
      <c r="BQ7" s="517"/>
      <c r="BR7" s="517"/>
      <c r="BS7" s="518"/>
      <c r="BT7" s="516" t="s">
        <v>759</v>
      </c>
      <c r="BU7" s="517"/>
      <c r="BV7" s="517"/>
      <c r="BW7" s="518"/>
      <c r="BX7" s="516" t="s">
        <v>102</v>
      </c>
      <c r="BY7" s="517"/>
      <c r="BZ7" s="517"/>
      <c r="CA7" s="518"/>
      <c r="CB7" s="516" t="s">
        <v>453</v>
      </c>
      <c r="CC7" s="517"/>
      <c r="CD7" s="517"/>
      <c r="CE7" s="518"/>
      <c r="CF7" s="516" t="s">
        <v>454</v>
      </c>
      <c r="CG7" s="517"/>
      <c r="CH7" s="517"/>
      <c r="CI7" s="518"/>
      <c r="CJ7" s="516" t="s">
        <v>455</v>
      </c>
      <c r="CK7" s="517"/>
      <c r="CL7" s="517"/>
      <c r="CM7" s="518"/>
      <c r="CN7" s="516" t="s">
        <v>456</v>
      </c>
      <c r="CO7" s="517"/>
      <c r="CP7" s="517"/>
      <c r="CQ7" s="518"/>
      <c r="CR7" s="516" t="s">
        <v>541</v>
      </c>
      <c r="CS7" s="517"/>
      <c r="CT7" s="517"/>
      <c r="CU7" s="518"/>
      <c r="CV7" s="516" t="s">
        <v>542</v>
      </c>
      <c r="CW7" s="517"/>
      <c r="CX7" s="517"/>
      <c r="CY7" s="518"/>
      <c r="CZ7" s="516"/>
      <c r="DA7" s="517"/>
      <c r="DB7" s="517"/>
      <c r="DC7" s="518"/>
      <c r="DD7" s="516" t="s">
        <v>102</v>
      </c>
      <c r="DE7" s="517"/>
      <c r="DF7" s="517"/>
      <c r="DG7" s="518"/>
      <c r="DH7" s="516" t="s">
        <v>479</v>
      </c>
      <c r="DI7" s="517"/>
      <c r="DJ7" s="517"/>
      <c r="DK7" s="518"/>
      <c r="DL7" s="516" t="s">
        <v>480</v>
      </c>
      <c r="DM7" s="517"/>
      <c r="DN7" s="517"/>
      <c r="DO7" s="518"/>
      <c r="DP7" s="516" t="s">
        <v>481</v>
      </c>
      <c r="DQ7" s="517"/>
      <c r="DR7" s="517"/>
      <c r="DS7" s="518"/>
      <c r="DT7" s="516" t="s">
        <v>482</v>
      </c>
      <c r="DU7" s="517"/>
      <c r="DV7" s="517"/>
      <c r="DW7" s="518"/>
      <c r="DX7" s="516" t="s">
        <v>483</v>
      </c>
      <c r="DY7" s="517"/>
      <c r="DZ7" s="517"/>
      <c r="EA7" s="518"/>
      <c r="EB7" s="516" t="s">
        <v>484</v>
      </c>
      <c r="EC7" s="517"/>
      <c r="ED7" s="517"/>
      <c r="EE7" s="518"/>
      <c r="EF7" s="516" t="s">
        <v>485</v>
      </c>
      <c r="EG7" s="517"/>
      <c r="EH7" s="517"/>
      <c r="EI7" s="518"/>
      <c r="EJ7" s="516" t="s">
        <v>535</v>
      </c>
      <c r="EK7" s="517"/>
      <c r="EL7" s="517"/>
      <c r="EM7" s="518"/>
      <c r="EN7" s="516" t="s">
        <v>486</v>
      </c>
      <c r="EO7" s="517"/>
      <c r="EP7" s="517"/>
      <c r="EQ7" s="518"/>
      <c r="ER7" s="516" t="s">
        <v>448</v>
      </c>
      <c r="ES7" s="517"/>
      <c r="ET7" s="517"/>
      <c r="EU7" s="518"/>
      <c r="EV7" s="516" t="s">
        <v>449</v>
      </c>
      <c r="EW7" s="517"/>
      <c r="EX7" s="517"/>
      <c r="EY7" s="518"/>
      <c r="EZ7" s="516" t="s">
        <v>536</v>
      </c>
      <c r="FA7" s="517"/>
      <c r="FB7" s="517"/>
      <c r="FC7" s="518"/>
      <c r="FD7" s="516"/>
      <c r="FE7" s="517"/>
      <c r="FF7" s="517"/>
      <c r="FG7" s="518"/>
      <c r="FH7" s="516"/>
      <c r="FI7" s="517"/>
      <c r="FJ7" s="517"/>
      <c r="FK7" s="518"/>
      <c r="FL7" s="516"/>
      <c r="FM7" s="517"/>
      <c r="FN7" s="517"/>
      <c r="FO7" s="518"/>
      <c r="FP7" s="516"/>
      <c r="FQ7" s="517"/>
      <c r="FR7" s="517"/>
      <c r="FS7" s="518"/>
      <c r="FT7" s="516"/>
      <c r="FU7" s="517"/>
      <c r="FV7" s="517"/>
      <c r="FW7" s="518"/>
      <c r="FX7" s="516"/>
      <c r="FY7" s="517"/>
      <c r="FZ7" s="517"/>
      <c r="GA7" s="518"/>
      <c r="GB7" s="516"/>
      <c r="GC7" s="517"/>
      <c r="GD7" s="517"/>
      <c r="GE7" s="518"/>
      <c r="GF7" s="294"/>
      <c r="GG7" s="294"/>
      <c r="GH7" s="294"/>
      <c r="GI7" s="294"/>
      <c r="GJ7" s="294"/>
      <c r="GK7" s="294"/>
      <c r="GL7" s="294"/>
      <c r="GM7" s="221"/>
    </row>
    <row r="8" spans="1:198" s="24" customFormat="1" ht="12" customHeight="1">
      <c r="A8" s="2"/>
      <c r="B8" s="38"/>
      <c r="C8" s="37"/>
      <c r="D8" s="82"/>
      <c r="E8" s="35"/>
      <c r="F8" s="520"/>
      <c r="G8" s="524"/>
      <c r="H8" s="525"/>
      <c r="I8" s="526"/>
      <c r="J8" s="220" t="s">
        <v>323</v>
      </c>
      <c r="K8" s="514"/>
      <c r="L8" s="514"/>
      <c r="M8" s="514"/>
      <c r="N8" s="514"/>
      <c r="O8" s="222"/>
      <c r="P8" s="516" t="s">
        <v>396</v>
      </c>
      <c r="Q8" s="517"/>
      <c r="R8" s="517"/>
      <c r="S8" s="518"/>
      <c r="T8" s="516" t="s">
        <v>396</v>
      </c>
      <c r="U8" s="517"/>
      <c r="V8" s="517"/>
      <c r="W8" s="518"/>
      <c r="X8" s="516" t="s">
        <v>396</v>
      </c>
      <c r="Y8" s="517"/>
      <c r="Z8" s="517"/>
      <c r="AA8" s="518"/>
      <c r="AB8" s="516" t="s">
        <v>396</v>
      </c>
      <c r="AC8" s="517"/>
      <c r="AD8" s="517"/>
      <c r="AE8" s="518"/>
      <c r="AF8" s="516" t="s">
        <v>396</v>
      </c>
      <c r="AG8" s="517"/>
      <c r="AH8" s="517"/>
      <c r="AI8" s="518"/>
      <c r="AJ8" s="516" t="s">
        <v>396</v>
      </c>
      <c r="AK8" s="517"/>
      <c r="AL8" s="517"/>
      <c r="AM8" s="518"/>
      <c r="AN8" s="516" t="s">
        <v>396</v>
      </c>
      <c r="AO8" s="517"/>
      <c r="AP8" s="517"/>
      <c r="AQ8" s="518"/>
      <c r="AR8" s="516" t="s">
        <v>396</v>
      </c>
      <c r="AS8" s="517"/>
      <c r="AT8" s="517"/>
      <c r="AU8" s="518"/>
      <c r="AV8" s="516" t="s">
        <v>348</v>
      </c>
      <c r="AW8" s="517"/>
      <c r="AX8" s="517"/>
      <c r="AY8" s="518"/>
      <c r="AZ8" s="516" t="s">
        <v>348</v>
      </c>
      <c r="BA8" s="517"/>
      <c r="BB8" s="517"/>
      <c r="BC8" s="518"/>
      <c r="BD8" s="516" t="s">
        <v>348</v>
      </c>
      <c r="BE8" s="517"/>
      <c r="BF8" s="517"/>
      <c r="BG8" s="518"/>
      <c r="BH8" s="516" t="s">
        <v>348</v>
      </c>
      <c r="BI8" s="517"/>
      <c r="BJ8" s="517"/>
      <c r="BK8" s="518"/>
      <c r="BL8" s="516" t="s">
        <v>348</v>
      </c>
      <c r="BM8" s="517"/>
      <c r="BN8" s="517"/>
      <c r="BO8" s="518"/>
      <c r="BP8" s="516" t="s">
        <v>348</v>
      </c>
      <c r="BQ8" s="517"/>
      <c r="BR8" s="517"/>
      <c r="BS8" s="518"/>
      <c r="BT8" s="516" t="s">
        <v>348</v>
      </c>
      <c r="BU8" s="517"/>
      <c r="BV8" s="517"/>
      <c r="BW8" s="518"/>
      <c r="BX8" s="516" t="s">
        <v>348</v>
      </c>
      <c r="BY8" s="517"/>
      <c r="BZ8" s="517"/>
      <c r="CA8" s="518"/>
      <c r="CB8" s="516" t="s">
        <v>348</v>
      </c>
      <c r="CC8" s="517"/>
      <c r="CD8" s="517"/>
      <c r="CE8" s="518"/>
      <c r="CF8" s="516" t="s">
        <v>348</v>
      </c>
      <c r="CG8" s="517"/>
      <c r="CH8" s="517"/>
      <c r="CI8" s="518"/>
      <c r="CJ8" s="516" t="s">
        <v>348</v>
      </c>
      <c r="CK8" s="517"/>
      <c r="CL8" s="517"/>
      <c r="CM8" s="518"/>
      <c r="CN8" s="516" t="s">
        <v>348</v>
      </c>
      <c r="CO8" s="517"/>
      <c r="CP8" s="517"/>
      <c r="CQ8" s="518"/>
      <c r="CR8" s="516" t="s">
        <v>348</v>
      </c>
      <c r="CS8" s="517"/>
      <c r="CT8" s="517"/>
      <c r="CU8" s="518"/>
      <c r="CV8" s="516" t="s">
        <v>348</v>
      </c>
      <c r="CW8" s="517"/>
      <c r="CX8" s="517"/>
      <c r="CY8" s="518"/>
      <c r="CZ8" s="516" t="s">
        <v>348</v>
      </c>
      <c r="DA8" s="517"/>
      <c r="DB8" s="517"/>
      <c r="DC8" s="518"/>
      <c r="DD8" s="516" t="s">
        <v>348</v>
      </c>
      <c r="DE8" s="517"/>
      <c r="DF8" s="517"/>
      <c r="DG8" s="518"/>
      <c r="DH8" s="516" t="s">
        <v>348</v>
      </c>
      <c r="DI8" s="517"/>
      <c r="DJ8" s="517"/>
      <c r="DK8" s="518"/>
      <c r="DL8" s="516" t="s">
        <v>348</v>
      </c>
      <c r="DM8" s="517"/>
      <c r="DN8" s="517"/>
      <c r="DO8" s="518"/>
      <c r="DP8" s="516" t="s">
        <v>348</v>
      </c>
      <c r="DQ8" s="517"/>
      <c r="DR8" s="517"/>
      <c r="DS8" s="518"/>
      <c r="DT8" s="516" t="s">
        <v>348</v>
      </c>
      <c r="DU8" s="517"/>
      <c r="DV8" s="517"/>
      <c r="DW8" s="518"/>
      <c r="DX8" s="516" t="s">
        <v>348</v>
      </c>
      <c r="DY8" s="517"/>
      <c r="DZ8" s="517"/>
      <c r="EA8" s="518"/>
      <c r="EB8" s="516" t="s">
        <v>348</v>
      </c>
      <c r="EC8" s="517"/>
      <c r="ED8" s="517"/>
      <c r="EE8" s="518"/>
      <c r="EF8" s="516" t="s">
        <v>348</v>
      </c>
      <c r="EG8" s="517"/>
      <c r="EH8" s="517"/>
      <c r="EI8" s="518"/>
      <c r="EJ8" s="516" t="s">
        <v>348</v>
      </c>
      <c r="EK8" s="517"/>
      <c r="EL8" s="517"/>
      <c r="EM8" s="518"/>
      <c r="EN8" s="516" t="s">
        <v>348</v>
      </c>
      <c r="EO8" s="517"/>
      <c r="EP8" s="517"/>
      <c r="EQ8" s="518"/>
      <c r="ER8" s="516" t="s">
        <v>472</v>
      </c>
      <c r="ES8" s="517"/>
      <c r="ET8" s="517"/>
      <c r="EU8" s="518"/>
      <c r="EV8" s="516" t="s">
        <v>322</v>
      </c>
      <c r="EW8" s="517"/>
      <c r="EX8" s="517"/>
      <c r="EY8" s="518"/>
      <c r="EZ8" s="516" t="s">
        <v>348</v>
      </c>
      <c r="FA8" s="517"/>
      <c r="FB8" s="517"/>
      <c r="FC8" s="518"/>
      <c r="FD8" s="516" t="s">
        <v>348</v>
      </c>
      <c r="FE8" s="517"/>
      <c r="FF8" s="517"/>
      <c r="FG8" s="518"/>
      <c r="FH8" s="516" t="s">
        <v>348</v>
      </c>
      <c r="FI8" s="517"/>
      <c r="FJ8" s="517"/>
      <c r="FK8" s="518"/>
      <c r="FL8" s="516" t="s">
        <v>348</v>
      </c>
      <c r="FM8" s="517"/>
      <c r="FN8" s="517"/>
      <c r="FO8" s="518"/>
      <c r="FP8" s="516" t="s">
        <v>348</v>
      </c>
      <c r="FQ8" s="517"/>
      <c r="FR8" s="517"/>
      <c r="FS8" s="518"/>
      <c r="FT8" s="516" t="s">
        <v>348</v>
      </c>
      <c r="FU8" s="517"/>
      <c r="FV8" s="517"/>
      <c r="FW8" s="518"/>
      <c r="FX8" s="516" t="s">
        <v>348</v>
      </c>
      <c r="FY8" s="517"/>
      <c r="FZ8" s="517"/>
      <c r="GA8" s="518"/>
      <c r="GB8" s="516" t="s">
        <v>348</v>
      </c>
      <c r="GC8" s="517"/>
      <c r="GD8" s="517"/>
      <c r="GE8" s="518"/>
      <c r="GF8" s="294"/>
      <c r="GG8" s="294"/>
      <c r="GH8" s="294"/>
      <c r="GI8" s="294"/>
      <c r="GJ8" s="294"/>
      <c r="GK8" s="294"/>
      <c r="GL8" s="294"/>
      <c r="GM8" s="221"/>
    </row>
    <row r="9" spans="1:198" s="24" customFormat="1" ht="12.75" customHeight="1">
      <c r="A9" s="2"/>
      <c r="B9" s="38"/>
      <c r="C9" s="37"/>
      <c r="D9" s="82"/>
      <c r="E9" s="35"/>
      <c r="F9" s="520"/>
      <c r="G9" s="527"/>
      <c r="H9" s="528"/>
      <c r="I9" s="529"/>
      <c r="J9" s="220" t="s">
        <v>167</v>
      </c>
      <c r="K9" s="515"/>
      <c r="L9" s="515"/>
      <c r="M9" s="515"/>
      <c r="N9" s="515"/>
      <c r="O9" s="222"/>
      <c r="P9" s="182" t="s">
        <v>444</v>
      </c>
      <c r="Q9" s="125" t="s">
        <v>445</v>
      </c>
      <c r="R9" s="125" t="s">
        <v>166</v>
      </c>
      <c r="S9" s="125" t="s">
        <v>446</v>
      </c>
      <c r="T9" s="182" t="s">
        <v>444</v>
      </c>
      <c r="U9" s="125" t="s">
        <v>445</v>
      </c>
      <c r="V9" s="125" t="s">
        <v>166</v>
      </c>
      <c r="W9" s="125" t="s">
        <v>446</v>
      </c>
      <c r="X9" s="182" t="s">
        <v>444</v>
      </c>
      <c r="Y9" s="125" t="s">
        <v>445</v>
      </c>
      <c r="Z9" s="125" t="s">
        <v>166</v>
      </c>
      <c r="AA9" s="125" t="s">
        <v>446</v>
      </c>
      <c r="AB9" s="182" t="s">
        <v>444</v>
      </c>
      <c r="AC9" s="125" t="s">
        <v>445</v>
      </c>
      <c r="AD9" s="125" t="s">
        <v>166</v>
      </c>
      <c r="AE9" s="125" t="s">
        <v>446</v>
      </c>
      <c r="AF9" s="182" t="s">
        <v>444</v>
      </c>
      <c r="AG9" s="125" t="s">
        <v>445</v>
      </c>
      <c r="AH9" s="125" t="s">
        <v>166</v>
      </c>
      <c r="AI9" s="125" t="s">
        <v>446</v>
      </c>
      <c r="AJ9" s="182" t="s">
        <v>444</v>
      </c>
      <c r="AK9" s="125" t="s">
        <v>445</v>
      </c>
      <c r="AL9" s="125" t="s">
        <v>166</v>
      </c>
      <c r="AM9" s="125" t="s">
        <v>446</v>
      </c>
      <c r="AN9" s="182" t="s">
        <v>444</v>
      </c>
      <c r="AO9" s="125" t="s">
        <v>445</v>
      </c>
      <c r="AP9" s="125" t="s">
        <v>166</v>
      </c>
      <c r="AQ9" s="125" t="s">
        <v>446</v>
      </c>
      <c r="AR9" s="182" t="s">
        <v>444</v>
      </c>
      <c r="AS9" s="125" t="s">
        <v>445</v>
      </c>
      <c r="AT9" s="125" t="s">
        <v>166</v>
      </c>
      <c r="AU9" s="125" t="s">
        <v>446</v>
      </c>
      <c r="AV9" s="182" t="s">
        <v>444</v>
      </c>
      <c r="AW9" s="125" t="s">
        <v>445</v>
      </c>
      <c r="AX9" s="125" t="s">
        <v>166</v>
      </c>
      <c r="AY9" s="125" t="s">
        <v>446</v>
      </c>
      <c r="AZ9" s="182" t="s">
        <v>444</v>
      </c>
      <c r="BA9" s="125" t="s">
        <v>445</v>
      </c>
      <c r="BB9" s="125" t="s">
        <v>166</v>
      </c>
      <c r="BC9" s="125" t="s">
        <v>446</v>
      </c>
      <c r="BD9" s="182" t="s">
        <v>444</v>
      </c>
      <c r="BE9" s="125" t="s">
        <v>445</v>
      </c>
      <c r="BF9" s="125" t="s">
        <v>166</v>
      </c>
      <c r="BG9" s="125" t="s">
        <v>446</v>
      </c>
      <c r="BH9" s="182" t="s">
        <v>444</v>
      </c>
      <c r="BI9" s="125" t="s">
        <v>445</v>
      </c>
      <c r="BJ9" s="125" t="s">
        <v>166</v>
      </c>
      <c r="BK9" s="125" t="s">
        <v>446</v>
      </c>
      <c r="BL9" s="182" t="s">
        <v>444</v>
      </c>
      <c r="BM9" s="125" t="s">
        <v>445</v>
      </c>
      <c r="BN9" s="125" t="s">
        <v>166</v>
      </c>
      <c r="BO9" s="125" t="s">
        <v>446</v>
      </c>
      <c r="BP9" s="182" t="s">
        <v>444</v>
      </c>
      <c r="BQ9" s="125" t="s">
        <v>445</v>
      </c>
      <c r="BR9" s="125" t="s">
        <v>166</v>
      </c>
      <c r="BS9" s="125" t="s">
        <v>446</v>
      </c>
      <c r="BT9" s="182" t="s">
        <v>444</v>
      </c>
      <c r="BU9" s="125" t="s">
        <v>445</v>
      </c>
      <c r="BV9" s="125" t="s">
        <v>166</v>
      </c>
      <c r="BW9" s="125" t="s">
        <v>446</v>
      </c>
      <c r="BX9" s="182" t="s">
        <v>444</v>
      </c>
      <c r="BY9" s="125" t="s">
        <v>445</v>
      </c>
      <c r="BZ9" s="125" t="s">
        <v>166</v>
      </c>
      <c r="CA9" s="125" t="s">
        <v>446</v>
      </c>
      <c r="CB9" s="182" t="s">
        <v>444</v>
      </c>
      <c r="CC9" s="125" t="s">
        <v>445</v>
      </c>
      <c r="CD9" s="125" t="s">
        <v>166</v>
      </c>
      <c r="CE9" s="125" t="s">
        <v>446</v>
      </c>
      <c r="CF9" s="182" t="s">
        <v>444</v>
      </c>
      <c r="CG9" s="125" t="s">
        <v>445</v>
      </c>
      <c r="CH9" s="125" t="s">
        <v>166</v>
      </c>
      <c r="CI9" s="125" t="s">
        <v>446</v>
      </c>
      <c r="CJ9" s="182" t="s">
        <v>444</v>
      </c>
      <c r="CK9" s="125" t="s">
        <v>445</v>
      </c>
      <c r="CL9" s="125" t="s">
        <v>166</v>
      </c>
      <c r="CM9" s="125" t="s">
        <v>446</v>
      </c>
      <c r="CN9" s="182" t="s">
        <v>444</v>
      </c>
      <c r="CO9" s="125" t="s">
        <v>445</v>
      </c>
      <c r="CP9" s="125" t="s">
        <v>166</v>
      </c>
      <c r="CQ9" s="125" t="s">
        <v>446</v>
      </c>
      <c r="CR9" s="182" t="s">
        <v>444</v>
      </c>
      <c r="CS9" s="125" t="s">
        <v>445</v>
      </c>
      <c r="CT9" s="125" t="s">
        <v>166</v>
      </c>
      <c r="CU9" s="125" t="s">
        <v>446</v>
      </c>
      <c r="CV9" s="182" t="s">
        <v>444</v>
      </c>
      <c r="CW9" s="125" t="s">
        <v>445</v>
      </c>
      <c r="CX9" s="125" t="s">
        <v>166</v>
      </c>
      <c r="CY9" s="125" t="s">
        <v>446</v>
      </c>
      <c r="CZ9" s="182" t="s">
        <v>444</v>
      </c>
      <c r="DA9" s="125" t="s">
        <v>445</v>
      </c>
      <c r="DB9" s="125" t="s">
        <v>166</v>
      </c>
      <c r="DC9" s="125" t="s">
        <v>446</v>
      </c>
      <c r="DD9" s="182" t="s">
        <v>444</v>
      </c>
      <c r="DE9" s="125" t="s">
        <v>445</v>
      </c>
      <c r="DF9" s="125" t="s">
        <v>166</v>
      </c>
      <c r="DG9" s="125" t="s">
        <v>446</v>
      </c>
      <c r="DH9" s="182" t="s">
        <v>444</v>
      </c>
      <c r="DI9" s="125" t="s">
        <v>445</v>
      </c>
      <c r="DJ9" s="125" t="s">
        <v>166</v>
      </c>
      <c r="DK9" s="125" t="s">
        <v>446</v>
      </c>
      <c r="DL9" s="182" t="s">
        <v>444</v>
      </c>
      <c r="DM9" s="125" t="s">
        <v>445</v>
      </c>
      <c r="DN9" s="125" t="s">
        <v>166</v>
      </c>
      <c r="DO9" s="125" t="s">
        <v>446</v>
      </c>
      <c r="DP9" s="182" t="s">
        <v>444</v>
      </c>
      <c r="DQ9" s="125" t="s">
        <v>445</v>
      </c>
      <c r="DR9" s="125" t="s">
        <v>166</v>
      </c>
      <c r="DS9" s="125" t="s">
        <v>446</v>
      </c>
      <c r="DT9" s="182" t="s">
        <v>444</v>
      </c>
      <c r="DU9" s="125" t="s">
        <v>445</v>
      </c>
      <c r="DV9" s="125" t="s">
        <v>166</v>
      </c>
      <c r="DW9" s="125" t="s">
        <v>446</v>
      </c>
      <c r="DX9" s="182" t="s">
        <v>444</v>
      </c>
      <c r="DY9" s="125" t="s">
        <v>445</v>
      </c>
      <c r="DZ9" s="125" t="s">
        <v>166</v>
      </c>
      <c r="EA9" s="125" t="s">
        <v>446</v>
      </c>
      <c r="EB9" s="182" t="s">
        <v>444</v>
      </c>
      <c r="EC9" s="125" t="s">
        <v>445</v>
      </c>
      <c r="ED9" s="125" t="s">
        <v>166</v>
      </c>
      <c r="EE9" s="125" t="s">
        <v>446</v>
      </c>
      <c r="EF9" s="182" t="s">
        <v>444</v>
      </c>
      <c r="EG9" s="125" t="s">
        <v>445</v>
      </c>
      <c r="EH9" s="125" t="s">
        <v>166</v>
      </c>
      <c r="EI9" s="125" t="s">
        <v>446</v>
      </c>
      <c r="EJ9" s="182" t="s">
        <v>444</v>
      </c>
      <c r="EK9" s="125" t="s">
        <v>445</v>
      </c>
      <c r="EL9" s="125" t="s">
        <v>166</v>
      </c>
      <c r="EM9" s="125" t="s">
        <v>446</v>
      </c>
      <c r="EN9" s="182" t="s">
        <v>444</v>
      </c>
      <c r="EO9" s="125" t="s">
        <v>445</v>
      </c>
      <c r="EP9" s="125" t="s">
        <v>166</v>
      </c>
      <c r="EQ9" s="125" t="s">
        <v>446</v>
      </c>
      <c r="ER9" s="182" t="s">
        <v>444</v>
      </c>
      <c r="ES9" s="125" t="s">
        <v>445</v>
      </c>
      <c r="ET9" s="125" t="s">
        <v>166</v>
      </c>
      <c r="EU9" s="125" t="s">
        <v>446</v>
      </c>
      <c r="EV9" s="182" t="s">
        <v>444</v>
      </c>
      <c r="EW9" s="125" t="s">
        <v>445</v>
      </c>
      <c r="EX9" s="125" t="s">
        <v>166</v>
      </c>
      <c r="EY9" s="125" t="s">
        <v>446</v>
      </c>
      <c r="EZ9" s="182" t="s">
        <v>444</v>
      </c>
      <c r="FA9" s="125" t="s">
        <v>445</v>
      </c>
      <c r="FB9" s="125" t="s">
        <v>166</v>
      </c>
      <c r="FC9" s="125" t="s">
        <v>446</v>
      </c>
      <c r="FD9" s="182" t="s">
        <v>444</v>
      </c>
      <c r="FE9" s="125" t="s">
        <v>445</v>
      </c>
      <c r="FF9" s="125" t="s">
        <v>166</v>
      </c>
      <c r="FG9" s="125" t="s">
        <v>446</v>
      </c>
      <c r="FH9" s="182" t="s">
        <v>444</v>
      </c>
      <c r="FI9" s="125" t="s">
        <v>445</v>
      </c>
      <c r="FJ9" s="125" t="s">
        <v>166</v>
      </c>
      <c r="FK9" s="125" t="s">
        <v>446</v>
      </c>
      <c r="FL9" s="182" t="s">
        <v>444</v>
      </c>
      <c r="FM9" s="125" t="s">
        <v>445</v>
      </c>
      <c r="FN9" s="125" t="s">
        <v>166</v>
      </c>
      <c r="FO9" s="125" t="s">
        <v>446</v>
      </c>
      <c r="FP9" s="182" t="s">
        <v>444</v>
      </c>
      <c r="FQ9" s="125" t="s">
        <v>445</v>
      </c>
      <c r="FR9" s="125" t="s">
        <v>166</v>
      </c>
      <c r="FS9" s="125" t="s">
        <v>446</v>
      </c>
      <c r="FT9" s="182" t="s">
        <v>444</v>
      </c>
      <c r="FU9" s="125" t="s">
        <v>445</v>
      </c>
      <c r="FV9" s="125" t="s">
        <v>166</v>
      </c>
      <c r="FW9" s="125" t="s">
        <v>446</v>
      </c>
      <c r="FX9" s="182" t="s">
        <v>444</v>
      </c>
      <c r="FY9" s="125" t="s">
        <v>445</v>
      </c>
      <c r="FZ9" s="125" t="s">
        <v>166</v>
      </c>
      <c r="GA9" s="125" t="s">
        <v>446</v>
      </c>
      <c r="GB9" s="182" t="s">
        <v>444</v>
      </c>
      <c r="GC9" s="125" t="s">
        <v>445</v>
      </c>
      <c r="GD9" s="125" t="s">
        <v>166</v>
      </c>
      <c r="GE9" s="125" t="s">
        <v>446</v>
      </c>
      <c r="GF9" s="294"/>
      <c r="GG9" s="294"/>
      <c r="GH9" s="294"/>
      <c r="GI9" s="294"/>
      <c r="GJ9" s="294"/>
      <c r="GK9" s="294"/>
      <c r="GL9" s="294"/>
      <c r="GM9" s="221"/>
    </row>
    <row r="10" spans="1:198" s="146" customFormat="1" ht="12" customHeight="1">
      <c r="A10" s="143"/>
      <c r="B10" s="147"/>
      <c r="D10" s="148"/>
      <c r="E10" s="149"/>
      <c r="F10" s="150"/>
      <c r="G10" s="150"/>
      <c r="H10" s="154"/>
      <c r="I10" s="154"/>
      <c r="J10" s="154"/>
      <c r="K10" s="150"/>
      <c r="L10" s="240"/>
      <c r="M10" s="240"/>
      <c r="N10" s="240"/>
      <c r="O10" s="240"/>
      <c r="P10" s="240"/>
      <c r="Q10" s="240"/>
      <c r="R10" s="150"/>
      <c r="S10" s="150"/>
      <c r="T10" s="240"/>
      <c r="U10" s="240"/>
      <c r="V10" s="150"/>
      <c r="W10" s="150"/>
      <c r="X10" s="240"/>
      <c r="Y10" s="240"/>
      <c r="Z10" s="150"/>
      <c r="AA10" s="150"/>
      <c r="AB10" s="240"/>
      <c r="AC10" s="240"/>
      <c r="AD10" s="150"/>
      <c r="AE10" s="150"/>
      <c r="AF10" s="240"/>
      <c r="AG10" s="240"/>
      <c r="AH10" s="150"/>
      <c r="AI10" s="150"/>
      <c r="AJ10" s="240"/>
      <c r="AK10" s="240"/>
      <c r="AL10" s="150"/>
      <c r="AM10" s="150"/>
      <c r="AN10" s="240"/>
      <c r="AO10" s="240"/>
      <c r="AP10" s="150"/>
      <c r="AQ10" s="150"/>
      <c r="AR10" s="240"/>
      <c r="AS10" s="240"/>
      <c r="AT10" s="150"/>
      <c r="AU10" s="150"/>
      <c r="AV10" s="240"/>
      <c r="AW10" s="240"/>
      <c r="AX10" s="150"/>
      <c r="AY10" s="150"/>
      <c r="AZ10" s="240"/>
      <c r="BA10" s="240"/>
      <c r="BB10" s="150"/>
      <c r="BC10" s="150"/>
      <c r="BD10" s="240"/>
      <c r="BE10" s="240"/>
      <c r="BF10" s="150"/>
      <c r="BG10" s="150"/>
      <c r="BH10" s="240"/>
      <c r="BI10" s="240"/>
      <c r="BJ10" s="150"/>
      <c r="BK10" s="150"/>
      <c r="BL10" s="240"/>
      <c r="BM10" s="240"/>
      <c r="BN10" s="150"/>
      <c r="BO10" s="150"/>
      <c r="BP10" s="240"/>
      <c r="BQ10" s="240"/>
      <c r="BR10" s="150"/>
      <c r="BS10" s="150"/>
      <c r="BT10" s="240"/>
      <c r="BU10" s="240"/>
      <c r="BV10" s="150"/>
      <c r="BW10" s="150"/>
      <c r="BX10" s="240"/>
      <c r="BY10" s="240"/>
      <c r="BZ10" s="150"/>
      <c r="CA10" s="150"/>
      <c r="CB10" s="240"/>
      <c r="CC10" s="240"/>
      <c r="CD10" s="150"/>
      <c r="CE10" s="150"/>
      <c r="CF10" s="240"/>
      <c r="CG10" s="240"/>
      <c r="CH10" s="150"/>
      <c r="CI10" s="150"/>
      <c r="CJ10" s="240"/>
      <c r="CK10" s="240"/>
      <c r="CL10" s="150"/>
      <c r="CM10" s="150"/>
      <c r="CN10" s="240"/>
      <c r="CO10" s="240"/>
      <c r="CP10" s="150"/>
      <c r="CQ10" s="150"/>
      <c r="CR10" s="240"/>
      <c r="CS10" s="240"/>
      <c r="CT10" s="150"/>
      <c r="CU10" s="150"/>
      <c r="CV10" s="240"/>
      <c r="CW10" s="240"/>
      <c r="CX10" s="150"/>
      <c r="CY10" s="150"/>
      <c r="CZ10" s="240"/>
      <c r="DA10" s="240"/>
      <c r="DB10" s="150"/>
      <c r="DC10" s="150"/>
      <c r="DD10" s="240"/>
      <c r="DE10" s="240"/>
      <c r="DF10" s="150"/>
      <c r="DG10" s="150"/>
      <c r="DH10" s="240"/>
      <c r="DI10" s="240"/>
      <c r="DJ10" s="150"/>
      <c r="DK10" s="150"/>
      <c r="DL10" s="240"/>
      <c r="DM10" s="240"/>
      <c r="DN10" s="150"/>
      <c r="DO10" s="150"/>
      <c r="DP10" s="240"/>
      <c r="DQ10" s="240"/>
      <c r="DR10" s="150"/>
      <c r="DS10" s="150"/>
      <c r="DT10" s="240"/>
      <c r="DU10" s="240"/>
      <c r="DV10" s="150"/>
      <c r="DW10" s="150"/>
      <c r="DX10" s="240"/>
      <c r="DY10" s="240"/>
      <c r="DZ10" s="150"/>
      <c r="EA10" s="150"/>
      <c r="EB10" s="240"/>
      <c r="EC10" s="240"/>
      <c r="ED10" s="150"/>
      <c r="EE10" s="150"/>
      <c r="EF10" s="240"/>
      <c r="EG10" s="240"/>
      <c r="EH10" s="150"/>
      <c r="EI10" s="150"/>
      <c r="EJ10" s="240"/>
      <c r="EK10" s="240"/>
      <c r="EL10" s="150"/>
      <c r="EM10" s="150"/>
      <c r="EN10" s="240"/>
      <c r="EO10" s="240"/>
      <c r="EP10" s="150"/>
      <c r="EQ10" s="150"/>
      <c r="ER10" s="240"/>
      <c r="ES10" s="240"/>
      <c r="ET10" s="150"/>
      <c r="EU10" s="150"/>
      <c r="EV10" s="240"/>
      <c r="EW10" s="240"/>
      <c r="EX10" s="150"/>
      <c r="EY10" s="150"/>
      <c r="EZ10" s="240"/>
      <c r="FA10" s="240"/>
      <c r="FB10" s="150"/>
      <c r="FC10" s="150"/>
      <c r="FD10" s="240"/>
      <c r="FE10" s="240"/>
      <c r="FF10" s="150"/>
      <c r="FG10" s="150"/>
      <c r="FH10" s="240"/>
      <c r="FI10" s="240"/>
      <c r="FJ10" s="150"/>
      <c r="FK10" s="150"/>
      <c r="FL10" s="240"/>
      <c r="FM10" s="240"/>
      <c r="FN10" s="150"/>
      <c r="FO10" s="150"/>
      <c r="FP10" s="240"/>
      <c r="FQ10" s="240"/>
      <c r="FR10" s="150"/>
      <c r="FS10" s="150"/>
      <c r="FT10" s="240"/>
      <c r="FU10" s="240"/>
      <c r="FV10" s="150"/>
      <c r="FW10" s="150"/>
      <c r="FX10" s="240"/>
      <c r="FY10" s="240"/>
      <c r="FZ10" s="150"/>
      <c r="GA10" s="150"/>
      <c r="GB10" s="240"/>
      <c r="GC10" s="240"/>
      <c r="GD10" s="150"/>
      <c r="GE10" s="150"/>
      <c r="GF10" s="240"/>
      <c r="GG10" s="240"/>
      <c r="GH10" s="240"/>
      <c r="GI10" s="240"/>
      <c r="GJ10" s="240"/>
      <c r="GK10" s="240"/>
      <c r="GL10" s="240"/>
      <c r="GM10" s="240"/>
    </row>
    <row r="11" spans="1:198" s="265" customFormat="1" ht="12" hidden="1" customHeight="1">
      <c r="F11" s="339" t="s">
        <v>302</v>
      </c>
      <c r="G11" s="530" t="s">
        <v>429</v>
      </c>
      <c r="H11" s="530"/>
      <c r="I11" s="530"/>
      <c r="J11" s="220" t="s">
        <v>69</v>
      </c>
      <c r="K11" s="345"/>
      <c r="L11" s="345"/>
      <c r="M11" s="345"/>
      <c r="N11" s="345"/>
      <c r="O11" s="346"/>
      <c r="P11" s="34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342">
        <f>Т!AV11</f>
        <v>0</v>
      </c>
      <c r="AW11" s="342">
        <f>Т!AW11</f>
        <v>0</v>
      </c>
      <c r="AX11" s="342">
        <f>Т!AX11</f>
        <v>0</v>
      </c>
      <c r="AY11" s="342">
        <f>Т!AY11</f>
        <v>0</v>
      </c>
      <c r="AZ11" s="342">
        <f>Т!AZ11</f>
        <v>0</v>
      </c>
      <c r="BA11" s="342">
        <f>Т!BA11</f>
        <v>0</v>
      </c>
      <c r="BB11" s="342">
        <f>Т!BB11</f>
        <v>0</v>
      </c>
      <c r="BC11" s="342">
        <f>Т!BC11</f>
        <v>0</v>
      </c>
      <c r="BD11" s="342">
        <f>Т!BD11</f>
        <v>0</v>
      </c>
      <c r="BE11" s="342">
        <f>Т!BE11</f>
        <v>0</v>
      </c>
      <c r="BF11" s="342">
        <f>Т!BF11</f>
        <v>0</v>
      </c>
      <c r="BG11" s="342">
        <f>Т!BG11</f>
        <v>0</v>
      </c>
      <c r="BH11" s="342">
        <f>Т!BH11</f>
        <v>0</v>
      </c>
      <c r="BI11" s="342">
        <f>Т!BI11</f>
        <v>0</v>
      </c>
      <c r="BJ11" s="342">
        <f>Т!BJ11</f>
        <v>0</v>
      </c>
      <c r="BK11" s="342">
        <f>Т!BK11</f>
        <v>0</v>
      </c>
      <c r="BL11" s="342">
        <f>Т!BL11</f>
        <v>0</v>
      </c>
      <c r="BM11" s="342">
        <f>Т!BM11</f>
        <v>0</v>
      </c>
      <c r="BN11" s="342">
        <f>Т!BN11</f>
        <v>0</v>
      </c>
      <c r="BO11" s="342">
        <f>Т!BO11</f>
        <v>0</v>
      </c>
      <c r="BP11" s="342">
        <f>Т!BP11</f>
        <v>0</v>
      </c>
      <c r="BQ11" s="342">
        <f>Т!BQ11</f>
        <v>0</v>
      </c>
      <c r="BR11" s="342">
        <f>Т!BR11</f>
        <v>0</v>
      </c>
      <c r="BS11" s="342">
        <f>Т!BS11</f>
        <v>0</v>
      </c>
      <c r="BT11" s="342">
        <f>Т!BT11</f>
        <v>0</v>
      </c>
      <c r="BU11" s="342">
        <f>Т!BU11</f>
        <v>0</v>
      </c>
      <c r="BV11" s="342">
        <f>Т!BV11</f>
        <v>0</v>
      </c>
      <c r="BW11" s="342">
        <f>Т!BW11</f>
        <v>0</v>
      </c>
      <c r="BX11" s="342">
        <f>Т!BX11</f>
        <v>0</v>
      </c>
      <c r="BY11" s="342">
        <f>Т!BY11</f>
        <v>0</v>
      </c>
      <c r="BZ11" s="342">
        <f>Т!BZ11</f>
        <v>0</v>
      </c>
      <c r="CA11" s="342">
        <f>Т!CA11</f>
        <v>0</v>
      </c>
      <c r="CB11" s="342">
        <f>Т!CB11</f>
        <v>0</v>
      </c>
      <c r="CC11" s="342">
        <f>Т!CC11</f>
        <v>0</v>
      </c>
      <c r="CD11" s="342">
        <f>Т!CD11</f>
        <v>0</v>
      </c>
      <c r="CE11" s="342">
        <f>Т!CE11</f>
        <v>0</v>
      </c>
      <c r="CF11" s="342">
        <f>Т!CF11</f>
        <v>0</v>
      </c>
      <c r="CG11" s="342">
        <f>Т!CG11</f>
        <v>0</v>
      </c>
      <c r="CH11" s="342">
        <f>Т!CH11</f>
        <v>0</v>
      </c>
      <c r="CI11" s="342">
        <f>Т!CI11</f>
        <v>0</v>
      </c>
      <c r="CJ11" s="342">
        <f>Т!CJ11</f>
        <v>0</v>
      </c>
      <c r="CK11" s="342">
        <f>Т!CK11</f>
        <v>0</v>
      </c>
      <c r="CL11" s="342">
        <f>Т!CL11</f>
        <v>0</v>
      </c>
      <c r="CM11" s="342">
        <f>Т!CM11</f>
        <v>0</v>
      </c>
      <c r="CN11" s="342">
        <f>Т!CN11</f>
        <v>0</v>
      </c>
      <c r="CO11" s="342">
        <f>Т!CO11</f>
        <v>0</v>
      </c>
      <c r="CP11" s="342">
        <f>Т!CP11</f>
        <v>0</v>
      </c>
      <c r="CQ11" s="342">
        <f>Т!CQ11</f>
        <v>0</v>
      </c>
      <c r="CR11" s="342">
        <f>Т!CR11</f>
        <v>0</v>
      </c>
      <c r="CS11" s="342">
        <f>Т!CS11</f>
        <v>0</v>
      </c>
      <c r="CT11" s="342">
        <f>Т!CT11</f>
        <v>0</v>
      </c>
      <c r="CU11" s="342">
        <f>Т!CU11</f>
        <v>0</v>
      </c>
      <c r="CV11" s="342">
        <f>Т!CV11</f>
        <v>0</v>
      </c>
      <c r="CW11" s="342">
        <f>Т!CW11</f>
        <v>0</v>
      </c>
      <c r="CX11" s="342">
        <f>Т!CX11</f>
        <v>0</v>
      </c>
      <c r="CY11" s="342">
        <f>Т!CY11</f>
        <v>0</v>
      </c>
      <c r="CZ11" s="342">
        <f>Т!CZ11</f>
        <v>0</v>
      </c>
      <c r="DA11" s="342">
        <f>Т!DA11</f>
        <v>0</v>
      </c>
      <c r="DB11" s="342">
        <f>Т!DB11</f>
        <v>0</v>
      </c>
      <c r="DC11" s="342">
        <f>Т!DC11</f>
        <v>0</v>
      </c>
      <c r="DD11" s="342">
        <f>Т!DD11</f>
        <v>0</v>
      </c>
      <c r="DE11" s="342">
        <f>Т!DE11</f>
        <v>0</v>
      </c>
      <c r="DF11" s="342">
        <f>Т!DF11</f>
        <v>0</v>
      </c>
      <c r="DG11" s="342">
        <f>Т!DG11</f>
        <v>0</v>
      </c>
      <c r="DH11" s="342">
        <f>Т!DH11</f>
        <v>0</v>
      </c>
      <c r="DI11" s="342">
        <f>Т!DI11</f>
        <v>0</v>
      </c>
      <c r="DJ11" s="342">
        <f>Т!DJ11</f>
        <v>0</v>
      </c>
      <c r="DK11" s="342">
        <f>Т!DK11</f>
        <v>0</v>
      </c>
      <c r="DL11" s="342">
        <f>Т!DL11</f>
        <v>0</v>
      </c>
      <c r="DM11" s="342">
        <f>Т!DM11</f>
        <v>0</v>
      </c>
      <c r="DN11" s="342">
        <f>Т!DN11</f>
        <v>0</v>
      </c>
      <c r="DO11" s="342">
        <f>Т!DO11</f>
        <v>0</v>
      </c>
      <c r="DP11" s="342">
        <f>Т!DP11</f>
        <v>0</v>
      </c>
      <c r="DQ11" s="342">
        <f>Т!DQ11</f>
        <v>0</v>
      </c>
      <c r="DR11" s="342">
        <f>Т!DR11</f>
        <v>0</v>
      </c>
      <c r="DS11" s="342">
        <f>Т!DS11</f>
        <v>0</v>
      </c>
      <c r="DT11" s="342">
        <f>Т!DT11</f>
        <v>0</v>
      </c>
      <c r="DU11" s="342">
        <f>Т!DU11</f>
        <v>0</v>
      </c>
      <c r="DV11" s="342">
        <f>Т!DV11</f>
        <v>0</v>
      </c>
      <c r="DW11" s="342">
        <f>Т!DW11</f>
        <v>0</v>
      </c>
      <c r="DX11" s="342">
        <f>Т!DX11</f>
        <v>0</v>
      </c>
      <c r="DY11" s="342">
        <f>Т!DY11</f>
        <v>0</v>
      </c>
      <c r="DZ11" s="342">
        <f>Т!DZ11</f>
        <v>0</v>
      </c>
      <c r="EA11" s="342">
        <f>Т!EA11</f>
        <v>0</v>
      </c>
      <c r="EB11" s="342">
        <f>Т!EB11</f>
        <v>0</v>
      </c>
      <c r="EC11" s="342">
        <f>Т!EC11</f>
        <v>0</v>
      </c>
      <c r="ED11" s="342">
        <f>Т!ED11</f>
        <v>0</v>
      </c>
      <c r="EE11" s="342">
        <f>Т!EE11</f>
        <v>0</v>
      </c>
      <c r="EF11" s="342">
        <f>Т!EF11</f>
        <v>0</v>
      </c>
      <c r="EG11" s="342">
        <f>Т!EG11</f>
        <v>0</v>
      </c>
      <c r="EH11" s="342">
        <f>Т!EH11</f>
        <v>0</v>
      </c>
      <c r="EI11" s="342">
        <f>Т!EI11</f>
        <v>0</v>
      </c>
      <c r="EJ11" s="342">
        <f>Т!EJ11</f>
        <v>0</v>
      </c>
      <c r="EK11" s="342">
        <f>Т!EK11</f>
        <v>0</v>
      </c>
      <c r="EL11" s="342">
        <f>Т!EL11</f>
        <v>0</v>
      </c>
      <c r="EM11" s="342">
        <f>Т!EM11</f>
        <v>0</v>
      </c>
      <c r="EN11" s="342">
        <f>Т!EN11</f>
        <v>0</v>
      </c>
      <c r="EO11" s="342">
        <f>Т!EO11</f>
        <v>0</v>
      </c>
      <c r="EP11" s="342">
        <f>Т!EP11</f>
        <v>0</v>
      </c>
      <c r="EQ11" s="342">
        <f>Т!EQ11</f>
        <v>0</v>
      </c>
      <c r="ER11" s="251"/>
      <c r="ES11" s="251"/>
      <c r="ET11" s="251"/>
      <c r="EU11" s="251"/>
      <c r="EV11" s="251"/>
      <c r="EW11" s="251"/>
      <c r="EX11" s="251"/>
      <c r="EY11" s="251"/>
      <c r="EZ11" s="342">
        <f>Т!EZ11</f>
        <v>0</v>
      </c>
      <c r="FA11" s="342">
        <f>Т!FA11</f>
        <v>0</v>
      </c>
      <c r="FB11" s="342">
        <f>Т!FB11</f>
        <v>0</v>
      </c>
      <c r="FC11" s="342">
        <f>Т!FC11</f>
        <v>0</v>
      </c>
      <c r="FD11" s="342">
        <f>Т!FD11</f>
        <v>0</v>
      </c>
      <c r="FE11" s="342">
        <f>Т!FE11</f>
        <v>0</v>
      </c>
      <c r="FF11" s="342">
        <f>Т!FF11</f>
        <v>0</v>
      </c>
      <c r="FG11" s="342">
        <f>Т!FG11</f>
        <v>0</v>
      </c>
      <c r="FH11" s="342">
        <f>Т!FH11</f>
        <v>0</v>
      </c>
      <c r="FI11" s="342">
        <f>Т!FI11</f>
        <v>0</v>
      </c>
      <c r="FJ11" s="342">
        <f>Т!FJ11</f>
        <v>0</v>
      </c>
      <c r="FK11" s="342">
        <f>Т!FK11</f>
        <v>0</v>
      </c>
      <c r="FL11" s="342">
        <f>Т!FL11</f>
        <v>0</v>
      </c>
      <c r="FM11" s="342">
        <f>Т!FM11</f>
        <v>0</v>
      </c>
      <c r="FN11" s="342">
        <f>Т!FN11</f>
        <v>0</v>
      </c>
      <c r="FO11" s="342">
        <f>Т!FO11</f>
        <v>0</v>
      </c>
      <c r="FP11" s="342">
        <f>Т!FP11</f>
        <v>0</v>
      </c>
      <c r="FQ11" s="342">
        <f>Т!FQ11</f>
        <v>0</v>
      </c>
      <c r="FR11" s="342">
        <f>Т!FR11</f>
        <v>0</v>
      </c>
      <c r="FS11" s="342">
        <f>Т!FS11</f>
        <v>0</v>
      </c>
      <c r="FT11" s="342">
        <f>Т!FT11</f>
        <v>0</v>
      </c>
      <c r="FU11" s="342">
        <f>Т!FU11</f>
        <v>0</v>
      </c>
      <c r="FV11" s="342">
        <f>Т!FV11</f>
        <v>0</v>
      </c>
      <c r="FW11" s="342">
        <f>Т!FW11</f>
        <v>0</v>
      </c>
      <c r="FX11" s="342">
        <f>Т!FX11</f>
        <v>0</v>
      </c>
      <c r="FY11" s="342">
        <f>Т!FY11</f>
        <v>0</v>
      </c>
      <c r="FZ11" s="342">
        <f>Т!FZ11</f>
        <v>0</v>
      </c>
      <c r="GA11" s="342">
        <f>Т!GA11</f>
        <v>0</v>
      </c>
      <c r="GB11" s="342">
        <f>Т!GB11</f>
        <v>0</v>
      </c>
      <c r="GC11" s="342">
        <f>Т!GC11</f>
        <v>0</v>
      </c>
      <c r="GD11" s="342">
        <f>Т!GD11</f>
        <v>0</v>
      </c>
      <c r="GE11" s="342">
        <f>Т!GE11</f>
        <v>0</v>
      </c>
      <c r="GF11" s="347"/>
      <c r="GG11" s="347"/>
      <c r="GH11" s="345"/>
      <c r="GI11" s="345"/>
      <c r="GJ11" s="345"/>
      <c r="GK11" s="345"/>
      <c r="GL11" s="345"/>
      <c r="GM11" s="345"/>
      <c r="GN11" s="271"/>
      <c r="GO11" s="273"/>
      <c r="GP11" s="270"/>
    </row>
    <row r="12" spans="1:198" s="265" customFormat="1" ht="12" customHeight="1">
      <c r="F12" s="339" t="s">
        <v>303</v>
      </c>
      <c r="G12" s="530"/>
      <c r="H12" s="530"/>
      <c r="I12" s="530"/>
      <c r="J12" s="220" t="s">
        <v>70</v>
      </c>
      <c r="K12" s="345"/>
      <c r="L12" s="345"/>
      <c r="M12" s="345"/>
      <c r="N12" s="345"/>
      <c r="O12" s="346"/>
      <c r="P12" s="34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342">
        <f>Т!AV12</f>
        <v>0</v>
      </c>
      <c r="AW12" s="342">
        <f>Т!AW12</f>
        <v>0</v>
      </c>
      <c r="AX12" s="342">
        <f>Т!AX12</f>
        <v>0</v>
      </c>
      <c r="AY12" s="342">
        <f>Т!AY12</f>
        <v>0</v>
      </c>
      <c r="AZ12" s="342">
        <f>Т!AZ12</f>
        <v>0</v>
      </c>
      <c r="BA12" s="342">
        <f>Т!BA12</f>
        <v>0</v>
      </c>
      <c r="BB12" s="342">
        <f>Т!BB12</f>
        <v>0</v>
      </c>
      <c r="BC12" s="342">
        <f>Т!BC12</f>
        <v>0</v>
      </c>
      <c r="BD12" s="342">
        <f>Т!BD12</f>
        <v>0</v>
      </c>
      <c r="BE12" s="342">
        <f>Т!BE12</f>
        <v>0</v>
      </c>
      <c r="BF12" s="342">
        <f>Т!BF12</f>
        <v>0</v>
      </c>
      <c r="BG12" s="342">
        <f>Т!BG12</f>
        <v>0</v>
      </c>
      <c r="BH12" s="342">
        <f>Т!BH12</f>
        <v>0</v>
      </c>
      <c r="BI12" s="342">
        <f>Т!BI12</f>
        <v>0</v>
      </c>
      <c r="BJ12" s="342">
        <f>Т!BJ12</f>
        <v>0</v>
      </c>
      <c r="BK12" s="342">
        <f>Т!BK12</f>
        <v>0</v>
      </c>
      <c r="BL12" s="342">
        <f>Т!BL12</f>
        <v>0</v>
      </c>
      <c r="BM12" s="342">
        <f>Т!BM12</f>
        <v>0</v>
      </c>
      <c r="BN12" s="342">
        <f>Т!BN12</f>
        <v>0</v>
      </c>
      <c r="BO12" s="342">
        <f>Т!BO12</f>
        <v>0</v>
      </c>
      <c r="BP12" s="342">
        <f>Т!BP12</f>
        <v>0</v>
      </c>
      <c r="BQ12" s="342">
        <f>Т!BQ12</f>
        <v>0</v>
      </c>
      <c r="BR12" s="342">
        <f>Т!BR12</f>
        <v>0</v>
      </c>
      <c r="BS12" s="342">
        <f>Т!BS12</f>
        <v>0</v>
      </c>
      <c r="BT12" s="342">
        <f>Т!BT12</f>
        <v>0</v>
      </c>
      <c r="BU12" s="342">
        <f>Т!BU12</f>
        <v>0</v>
      </c>
      <c r="BV12" s="342">
        <f>Т!BV12</f>
        <v>0</v>
      </c>
      <c r="BW12" s="342">
        <f>Т!BW12</f>
        <v>0</v>
      </c>
      <c r="BX12" s="342">
        <f>Т!BX12</f>
        <v>0</v>
      </c>
      <c r="BY12" s="342">
        <f>Т!BY12</f>
        <v>0</v>
      </c>
      <c r="BZ12" s="342">
        <f>Т!BZ12</f>
        <v>0</v>
      </c>
      <c r="CA12" s="342">
        <f>Т!CA12</f>
        <v>0</v>
      </c>
      <c r="CB12" s="342">
        <f>Т!CB12</f>
        <v>0</v>
      </c>
      <c r="CC12" s="342">
        <f>Т!CC12</f>
        <v>0</v>
      </c>
      <c r="CD12" s="342">
        <f>Т!CD12</f>
        <v>0</v>
      </c>
      <c r="CE12" s="342">
        <f>Т!CE12</f>
        <v>0</v>
      </c>
      <c r="CF12" s="342">
        <f>Т!CF12</f>
        <v>0</v>
      </c>
      <c r="CG12" s="342">
        <f>Т!CG12</f>
        <v>0</v>
      </c>
      <c r="CH12" s="342">
        <f>Т!CH12</f>
        <v>0</v>
      </c>
      <c r="CI12" s="342">
        <f>Т!CI12</f>
        <v>0</v>
      </c>
      <c r="CJ12" s="342">
        <f>Т!CJ12</f>
        <v>0</v>
      </c>
      <c r="CK12" s="342">
        <f>Т!CK12</f>
        <v>0</v>
      </c>
      <c r="CL12" s="342">
        <f>Т!CL12</f>
        <v>0</v>
      </c>
      <c r="CM12" s="342">
        <f>Т!CM12</f>
        <v>0</v>
      </c>
      <c r="CN12" s="342">
        <f>Т!CN12</f>
        <v>0</v>
      </c>
      <c r="CO12" s="342">
        <f>Т!CO12</f>
        <v>0</v>
      </c>
      <c r="CP12" s="342">
        <f>Т!CP12</f>
        <v>0</v>
      </c>
      <c r="CQ12" s="342">
        <f>Т!CQ12</f>
        <v>0</v>
      </c>
      <c r="CR12" s="342">
        <f>Т!CR12</f>
        <v>0</v>
      </c>
      <c r="CS12" s="342">
        <f>Т!CS12</f>
        <v>0</v>
      </c>
      <c r="CT12" s="342">
        <f>Т!CT12</f>
        <v>0</v>
      </c>
      <c r="CU12" s="342">
        <f>Т!CU12</f>
        <v>0</v>
      </c>
      <c r="CV12" s="342">
        <f>Т!CV12</f>
        <v>0</v>
      </c>
      <c r="CW12" s="342">
        <f>Т!CW12</f>
        <v>0</v>
      </c>
      <c r="CX12" s="342">
        <f>Т!CX12</f>
        <v>0</v>
      </c>
      <c r="CY12" s="342">
        <f>Т!CY12</f>
        <v>0</v>
      </c>
      <c r="CZ12" s="342">
        <f>Т!CZ12</f>
        <v>0</v>
      </c>
      <c r="DA12" s="342">
        <f>Т!DA12</f>
        <v>0</v>
      </c>
      <c r="DB12" s="342">
        <f>Т!DB12</f>
        <v>0</v>
      </c>
      <c r="DC12" s="342">
        <f>Т!DC12</f>
        <v>0</v>
      </c>
      <c r="DD12" s="342">
        <f>Т!DD12</f>
        <v>0</v>
      </c>
      <c r="DE12" s="342">
        <f>Т!DE12</f>
        <v>0</v>
      </c>
      <c r="DF12" s="342">
        <f>Т!DF12</f>
        <v>0</v>
      </c>
      <c r="DG12" s="342">
        <f>Т!DG12</f>
        <v>0</v>
      </c>
      <c r="DH12" s="342">
        <f>Т!DH12</f>
        <v>0</v>
      </c>
      <c r="DI12" s="342">
        <f>Т!DI12</f>
        <v>0</v>
      </c>
      <c r="DJ12" s="342">
        <f>Т!DJ12</f>
        <v>0</v>
      </c>
      <c r="DK12" s="342">
        <f>Т!DK12</f>
        <v>0</v>
      </c>
      <c r="DL12" s="342">
        <f>Т!DL12</f>
        <v>0</v>
      </c>
      <c r="DM12" s="342">
        <f>Т!DM12</f>
        <v>0</v>
      </c>
      <c r="DN12" s="342">
        <f>Т!DN12</f>
        <v>0</v>
      </c>
      <c r="DO12" s="342">
        <f>Т!DO12</f>
        <v>0</v>
      </c>
      <c r="DP12" s="342">
        <f>Т!DP12</f>
        <v>0</v>
      </c>
      <c r="DQ12" s="342">
        <f>Т!DQ12</f>
        <v>0</v>
      </c>
      <c r="DR12" s="342">
        <f>Т!DR12</f>
        <v>0</v>
      </c>
      <c r="DS12" s="342">
        <f>Т!DS12</f>
        <v>0</v>
      </c>
      <c r="DT12" s="342">
        <f>Т!DT12</f>
        <v>0</v>
      </c>
      <c r="DU12" s="342">
        <f>Т!DU12</f>
        <v>0</v>
      </c>
      <c r="DV12" s="342">
        <f>Т!DV12</f>
        <v>0</v>
      </c>
      <c r="DW12" s="342">
        <f>Т!DW12</f>
        <v>0</v>
      </c>
      <c r="DX12" s="342">
        <f>Т!DX12</f>
        <v>0</v>
      </c>
      <c r="DY12" s="342">
        <f>Т!DY12</f>
        <v>0</v>
      </c>
      <c r="DZ12" s="342">
        <f>Т!DZ12</f>
        <v>0</v>
      </c>
      <c r="EA12" s="342">
        <f>Т!EA12</f>
        <v>0</v>
      </c>
      <c r="EB12" s="342">
        <f>Т!EB12</f>
        <v>0</v>
      </c>
      <c r="EC12" s="342">
        <f>Т!EC12</f>
        <v>0</v>
      </c>
      <c r="ED12" s="342">
        <f>Т!ED12</f>
        <v>0</v>
      </c>
      <c r="EE12" s="342">
        <f>Т!EE12</f>
        <v>0</v>
      </c>
      <c r="EF12" s="342">
        <f>Т!EF12</f>
        <v>0</v>
      </c>
      <c r="EG12" s="342">
        <f>Т!EG12</f>
        <v>0</v>
      </c>
      <c r="EH12" s="342">
        <f>Т!EH12</f>
        <v>0</v>
      </c>
      <c r="EI12" s="342">
        <f>Т!EI12</f>
        <v>0</v>
      </c>
      <c r="EJ12" s="342">
        <f>Т!EJ12</f>
        <v>0</v>
      </c>
      <c r="EK12" s="342">
        <f>Т!EK12</f>
        <v>0</v>
      </c>
      <c r="EL12" s="342">
        <f>Т!EL12</f>
        <v>0</v>
      </c>
      <c r="EM12" s="342">
        <f>Т!EM12</f>
        <v>0</v>
      </c>
      <c r="EN12" s="342">
        <f>Т!EN12</f>
        <v>0</v>
      </c>
      <c r="EO12" s="342">
        <f>Т!EO12</f>
        <v>0</v>
      </c>
      <c r="EP12" s="342">
        <f>Т!EP12</f>
        <v>0</v>
      </c>
      <c r="EQ12" s="342">
        <f>Т!EQ12</f>
        <v>0</v>
      </c>
      <c r="ER12" s="251"/>
      <c r="ES12" s="251"/>
      <c r="ET12" s="251"/>
      <c r="EU12" s="251"/>
      <c r="EV12" s="251"/>
      <c r="EW12" s="251"/>
      <c r="EX12" s="251"/>
      <c r="EY12" s="251"/>
      <c r="EZ12" s="342">
        <f>Т!EZ12</f>
        <v>0</v>
      </c>
      <c r="FA12" s="342">
        <f>Т!FA12</f>
        <v>0</v>
      </c>
      <c r="FB12" s="342">
        <f>Т!FB12</f>
        <v>0</v>
      </c>
      <c r="FC12" s="342">
        <f>Т!FC12</f>
        <v>0</v>
      </c>
      <c r="FD12" s="342">
        <f>Т!FD12</f>
        <v>0</v>
      </c>
      <c r="FE12" s="342">
        <f>Т!FE12</f>
        <v>0</v>
      </c>
      <c r="FF12" s="342">
        <f>Т!FF12</f>
        <v>0</v>
      </c>
      <c r="FG12" s="342">
        <f>Т!FG12</f>
        <v>0</v>
      </c>
      <c r="FH12" s="342">
        <f>Т!FH12</f>
        <v>0</v>
      </c>
      <c r="FI12" s="342">
        <f>Т!FI12</f>
        <v>0</v>
      </c>
      <c r="FJ12" s="342">
        <f>Т!FJ12</f>
        <v>0</v>
      </c>
      <c r="FK12" s="342">
        <f>Т!FK12</f>
        <v>0</v>
      </c>
      <c r="FL12" s="342">
        <f>Т!FL12</f>
        <v>0</v>
      </c>
      <c r="FM12" s="342">
        <f>Т!FM12</f>
        <v>0</v>
      </c>
      <c r="FN12" s="342">
        <f>Т!FN12</f>
        <v>0</v>
      </c>
      <c r="FO12" s="342">
        <f>Т!FO12</f>
        <v>0</v>
      </c>
      <c r="FP12" s="342">
        <f>Т!FP12</f>
        <v>0</v>
      </c>
      <c r="FQ12" s="342">
        <f>Т!FQ12</f>
        <v>0</v>
      </c>
      <c r="FR12" s="342">
        <f>Т!FR12</f>
        <v>0</v>
      </c>
      <c r="FS12" s="342">
        <f>Т!FS12</f>
        <v>0</v>
      </c>
      <c r="FT12" s="342">
        <f>Т!FT12</f>
        <v>0</v>
      </c>
      <c r="FU12" s="342">
        <f>Т!FU12</f>
        <v>0</v>
      </c>
      <c r="FV12" s="342">
        <f>Т!FV12</f>
        <v>0</v>
      </c>
      <c r="FW12" s="342">
        <f>Т!FW12</f>
        <v>0</v>
      </c>
      <c r="FX12" s="342">
        <f>Т!FX12</f>
        <v>0</v>
      </c>
      <c r="FY12" s="342">
        <f>Т!FY12</f>
        <v>0</v>
      </c>
      <c r="FZ12" s="342">
        <f>Т!FZ12</f>
        <v>0</v>
      </c>
      <c r="GA12" s="342">
        <f>Т!GA12</f>
        <v>0</v>
      </c>
      <c r="GB12" s="342">
        <f>Т!GB12</f>
        <v>0</v>
      </c>
      <c r="GC12" s="342">
        <f>Т!GC12</f>
        <v>0</v>
      </c>
      <c r="GD12" s="342">
        <f>Т!GD12</f>
        <v>0</v>
      </c>
      <c r="GE12" s="342">
        <f>Т!GE12</f>
        <v>0</v>
      </c>
      <c r="GF12" s="347"/>
      <c r="GG12" s="347"/>
      <c r="GH12" s="345"/>
      <c r="GI12" s="345"/>
      <c r="GJ12" s="345"/>
      <c r="GK12" s="345"/>
      <c r="GL12" s="345"/>
      <c r="GM12" s="345"/>
      <c r="GN12" s="271"/>
      <c r="GO12" s="273"/>
      <c r="GP12" s="270"/>
    </row>
    <row r="13" spans="1:198" s="265" customFormat="1" ht="12" hidden="1" customHeight="1">
      <c r="F13" s="339" t="s">
        <v>108</v>
      </c>
      <c r="G13" s="530" t="s">
        <v>430</v>
      </c>
      <c r="H13" s="530"/>
      <c r="I13" s="530"/>
      <c r="J13" s="220" t="s">
        <v>69</v>
      </c>
      <c r="K13" s="345"/>
      <c r="L13" s="345"/>
      <c r="M13" s="345"/>
      <c r="N13" s="345"/>
      <c r="O13" s="346"/>
      <c r="P13" s="342">
        <f>Т!P13</f>
        <v>0</v>
      </c>
      <c r="Q13" s="342">
        <f>Т!Q13</f>
        <v>0</v>
      </c>
      <c r="R13" s="342">
        <f>Т!R13</f>
        <v>5178.37398975</v>
      </c>
      <c r="S13" s="342">
        <f>Т!S13</f>
        <v>5174.8481791699996</v>
      </c>
      <c r="T13" s="342">
        <f>Т!T13</f>
        <v>0</v>
      </c>
      <c r="U13" s="342">
        <f>Т!U13</f>
        <v>0</v>
      </c>
      <c r="V13" s="342">
        <f>Т!V13</f>
        <v>5178.37398975</v>
      </c>
      <c r="W13" s="342">
        <f>Т!W13</f>
        <v>5174.8481791699996</v>
      </c>
      <c r="X13" s="342">
        <f>Т!X13</f>
        <v>0</v>
      </c>
      <c r="Y13" s="342">
        <f>Т!Y13</f>
        <v>0</v>
      </c>
      <c r="Z13" s="342">
        <f>Т!Z13</f>
        <v>0</v>
      </c>
      <c r="AA13" s="342">
        <f>Т!AA13</f>
        <v>0</v>
      </c>
      <c r="AB13" s="342">
        <f>Т!AB13</f>
        <v>0</v>
      </c>
      <c r="AC13" s="342">
        <f>Т!AC13</f>
        <v>0</v>
      </c>
      <c r="AD13" s="342">
        <f>Т!AD13</f>
        <v>0</v>
      </c>
      <c r="AE13" s="342">
        <f>Т!AE13</f>
        <v>0</v>
      </c>
      <c r="AF13" s="342">
        <f>Т!AF13</f>
        <v>0</v>
      </c>
      <c r="AG13" s="342">
        <f>Т!AG13</f>
        <v>0</v>
      </c>
      <c r="AH13" s="342">
        <f>Т!AH13</f>
        <v>0</v>
      </c>
      <c r="AI13" s="342">
        <f>Т!AI13</f>
        <v>0</v>
      </c>
      <c r="AJ13" s="342">
        <f>Т!AJ13</f>
        <v>0</v>
      </c>
      <c r="AK13" s="342">
        <f>Т!AK13</f>
        <v>0</v>
      </c>
      <c r="AL13" s="342">
        <f>Т!AL13</f>
        <v>0</v>
      </c>
      <c r="AM13" s="342">
        <f>Т!AM13</f>
        <v>0</v>
      </c>
      <c r="AN13" s="342">
        <f>Т!AN13</f>
        <v>0</v>
      </c>
      <c r="AO13" s="342">
        <f>Т!AO13</f>
        <v>0</v>
      </c>
      <c r="AP13" s="342">
        <f>Т!AP13</f>
        <v>0</v>
      </c>
      <c r="AQ13" s="342">
        <f>Т!AQ13</f>
        <v>0</v>
      </c>
      <c r="AR13" s="342">
        <f>Т!AR13</f>
        <v>0</v>
      </c>
      <c r="AS13" s="342">
        <f>Т!AS13</f>
        <v>0</v>
      </c>
      <c r="AT13" s="342">
        <f>Т!AT13</f>
        <v>0</v>
      </c>
      <c r="AU13" s="342">
        <f>Т!AU13</f>
        <v>0</v>
      </c>
      <c r="AV13" s="342">
        <f>Т!AV13</f>
        <v>0</v>
      </c>
      <c r="AW13" s="342">
        <f>Т!AW13</f>
        <v>0</v>
      </c>
      <c r="AX13" s="342">
        <f>Т!AX13</f>
        <v>0</v>
      </c>
      <c r="AY13" s="342">
        <f>Т!AY13</f>
        <v>0</v>
      </c>
      <c r="AZ13" s="342">
        <f>Т!AZ13</f>
        <v>0</v>
      </c>
      <c r="BA13" s="342">
        <f>Т!BA13</f>
        <v>0</v>
      </c>
      <c r="BB13" s="342">
        <f>Т!BB13</f>
        <v>0</v>
      </c>
      <c r="BC13" s="342">
        <f>Т!BC13</f>
        <v>0</v>
      </c>
      <c r="BD13" s="342">
        <f>Т!BD13</f>
        <v>0</v>
      </c>
      <c r="BE13" s="342">
        <f>Т!BE13</f>
        <v>0</v>
      </c>
      <c r="BF13" s="342">
        <f>Т!BF13</f>
        <v>0</v>
      </c>
      <c r="BG13" s="342">
        <f>Т!BG13</f>
        <v>0</v>
      </c>
      <c r="BH13" s="342">
        <f>Т!BH13</f>
        <v>0</v>
      </c>
      <c r="BI13" s="342">
        <f>Т!BI13</f>
        <v>0</v>
      </c>
      <c r="BJ13" s="342">
        <f>Т!BJ13</f>
        <v>0</v>
      </c>
      <c r="BK13" s="342">
        <f>Т!BK13</f>
        <v>0</v>
      </c>
      <c r="BL13" s="342">
        <f>Т!BL13</f>
        <v>0</v>
      </c>
      <c r="BM13" s="342">
        <f>Т!BM13</f>
        <v>0</v>
      </c>
      <c r="BN13" s="342">
        <f>Т!BN13</f>
        <v>0</v>
      </c>
      <c r="BO13" s="342">
        <f>Т!BO13</f>
        <v>0</v>
      </c>
      <c r="BP13" s="342">
        <f>Т!BP13</f>
        <v>0</v>
      </c>
      <c r="BQ13" s="342">
        <f>Т!BQ13</f>
        <v>0</v>
      </c>
      <c r="BR13" s="342">
        <f>Т!BR13</f>
        <v>0</v>
      </c>
      <c r="BS13" s="342">
        <f>Т!BS13</f>
        <v>0</v>
      </c>
      <c r="BT13" s="342">
        <f>Т!BT13</f>
        <v>0</v>
      </c>
      <c r="BU13" s="342">
        <f>Т!BU13</f>
        <v>0</v>
      </c>
      <c r="BV13" s="342">
        <f>Т!BV13</f>
        <v>0</v>
      </c>
      <c r="BW13" s="342">
        <f>Т!BW13</f>
        <v>0</v>
      </c>
      <c r="BX13" s="342">
        <f>Т!BX13</f>
        <v>0</v>
      </c>
      <c r="BY13" s="342">
        <f>Т!BY13</f>
        <v>0</v>
      </c>
      <c r="BZ13" s="342">
        <f>Т!BZ13</f>
        <v>0</v>
      </c>
      <c r="CA13" s="342">
        <f>Т!CA13</f>
        <v>0</v>
      </c>
      <c r="CB13" s="342">
        <f>Т!CB13</f>
        <v>0</v>
      </c>
      <c r="CC13" s="342">
        <f>Т!CC13</f>
        <v>0</v>
      </c>
      <c r="CD13" s="342">
        <f>Т!CD13</f>
        <v>0</v>
      </c>
      <c r="CE13" s="342">
        <f>Т!CE13</f>
        <v>0</v>
      </c>
      <c r="CF13" s="342">
        <f>Т!CF13</f>
        <v>0</v>
      </c>
      <c r="CG13" s="342">
        <f>Т!CG13</f>
        <v>0</v>
      </c>
      <c r="CH13" s="342">
        <f>Т!CH13</f>
        <v>0</v>
      </c>
      <c r="CI13" s="342">
        <f>Т!CI13</f>
        <v>0</v>
      </c>
      <c r="CJ13" s="342">
        <f>Т!CJ13</f>
        <v>0</v>
      </c>
      <c r="CK13" s="342">
        <f>Т!CK13</f>
        <v>0</v>
      </c>
      <c r="CL13" s="342">
        <f>Т!CL13</f>
        <v>0</v>
      </c>
      <c r="CM13" s="342">
        <f>Т!CM13</f>
        <v>0</v>
      </c>
      <c r="CN13" s="342">
        <f>Т!CN13</f>
        <v>0</v>
      </c>
      <c r="CO13" s="342">
        <f>Т!CO13</f>
        <v>0</v>
      </c>
      <c r="CP13" s="342">
        <f>Т!CP13</f>
        <v>0</v>
      </c>
      <c r="CQ13" s="342">
        <f>Т!CQ13</f>
        <v>0</v>
      </c>
      <c r="CR13" s="342">
        <f>Т!CR13</f>
        <v>0</v>
      </c>
      <c r="CS13" s="342">
        <f>Т!CS13</f>
        <v>0</v>
      </c>
      <c r="CT13" s="342">
        <f>Т!CT13</f>
        <v>0</v>
      </c>
      <c r="CU13" s="342">
        <f>Т!CU13</f>
        <v>0</v>
      </c>
      <c r="CV13" s="342">
        <f>Т!CV13</f>
        <v>0</v>
      </c>
      <c r="CW13" s="342">
        <f>Т!CW13</f>
        <v>0</v>
      </c>
      <c r="CX13" s="342">
        <f>Т!CX13</f>
        <v>0</v>
      </c>
      <c r="CY13" s="342">
        <f>Т!CY13</f>
        <v>0</v>
      </c>
      <c r="CZ13" s="342">
        <f>Т!CZ13</f>
        <v>0</v>
      </c>
      <c r="DA13" s="342">
        <f>Т!DA13</f>
        <v>0</v>
      </c>
      <c r="DB13" s="342">
        <f>Т!DB13</f>
        <v>0</v>
      </c>
      <c r="DC13" s="342">
        <f>Т!DC13</f>
        <v>0</v>
      </c>
      <c r="DD13" s="342">
        <f>Т!DD13</f>
        <v>0</v>
      </c>
      <c r="DE13" s="342">
        <f>Т!DE13</f>
        <v>0</v>
      </c>
      <c r="DF13" s="342">
        <f>Т!DF13</f>
        <v>0</v>
      </c>
      <c r="DG13" s="342">
        <f>Т!DG13</f>
        <v>0</v>
      </c>
      <c r="DH13" s="342">
        <f>Т!DH13</f>
        <v>0</v>
      </c>
      <c r="DI13" s="342">
        <f>Т!DI13</f>
        <v>0</v>
      </c>
      <c r="DJ13" s="342">
        <f>Т!DJ13</f>
        <v>0</v>
      </c>
      <c r="DK13" s="342">
        <f>Т!DK13</f>
        <v>0</v>
      </c>
      <c r="DL13" s="342">
        <f>Т!DL13</f>
        <v>0</v>
      </c>
      <c r="DM13" s="342">
        <f>Т!DM13</f>
        <v>0</v>
      </c>
      <c r="DN13" s="342">
        <f>Т!DN13</f>
        <v>0</v>
      </c>
      <c r="DO13" s="342">
        <f>Т!DO13</f>
        <v>0</v>
      </c>
      <c r="DP13" s="342">
        <f>Т!DP13</f>
        <v>0</v>
      </c>
      <c r="DQ13" s="342">
        <f>Т!DQ13</f>
        <v>0</v>
      </c>
      <c r="DR13" s="342">
        <f>Т!DR13</f>
        <v>0</v>
      </c>
      <c r="DS13" s="342">
        <f>Т!DS13</f>
        <v>0</v>
      </c>
      <c r="DT13" s="342">
        <f>Т!DT13</f>
        <v>0</v>
      </c>
      <c r="DU13" s="342">
        <f>Т!DU13</f>
        <v>0</v>
      </c>
      <c r="DV13" s="342">
        <f>Т!DV13</f>
        <v>0</v>
      </c>
      <c r="DW13" s="342">
        <f>Т!DW13</f>
        <v>0</v>
      </c>
      <c r="DX13" s="342">
        <f>Т!DX13</f>
        <v>0</v>
      </c>
      <c r="DY13" s="342">
        <f>Т!DY13</f>
        <v>0</v>
      </c>
      <c r="DZ13" s="342">
        <f>Т!DZ13</f>
        <v>0</v>
      </c>
      <c r="EA13" s="342">
        <f>Т!EA13</f>
        <v>0</v>
      </c>
      <c r="EB13" s="342">
        <f>Т!EB13</f>
        <v>0</v>
      </c>
      <c r="EC13" s="342">
        <f>Т!EC13</f>
        <v>0</v>
      </c>
      <c r="ED13" s="342">
        <f>Т!ED13</f>
        <v>0</v>
      </c>
      <c r="EE13" s="342">
        <f>Т!EE13</f>
        <v>0</v>
      </c>
      <c r="EF13" s="342">
        <f>Т!EF13</f>
        <v>0</v>
      </c>
      <c r="EG13" s="342">
        <f>Т!EG13</f>
        <v>0</v>
      </c>
      <c r="EH13" s="342">
        <f>Т!EH13</f>
        <v>0</v>
      </c>
      <c r="EI13" s="342">
        <f>Т!EI13</f>
        <v>0</v>
      </c>
      <c r="EJ13" s="342">
        <f>Т!EJ13</f>
        <v>0</v>
      </c>
      <c r="EK13" s="342">
        <f>Т!EK13</f>
        <v>0</v>
      </c>
      <c r="EL13" s="342">
        <f>Т!EL13</f>
        <v>0</v>
      </c>
      <c r="EM13" s="342">
        <f>Т!EM13</f>
        <v>0</v>
      </c>
      <c r="EN13" s="342">
        <f>Т!EN13</f>
        <v>0</v>
      </c>
      <c r="EO13" s="342">
        <f>Т!EO13</f>
        <v>0</v>
      </c>
      <c r="EP13" s="342">
        <f>Т!EP13</f>
        <v>0</v>
      </c>
      <c r="EQ13" s="342">
        <f>Т!EQ13</f>
        <v>0</v>
      </c>
      <c r="ER13" s="251"/>
      <c r="ES13" s="251"/>
      <c r="ET13" s="251"/>
      <c r="EU13" s="251"/>
      <c r="EV13" s="251"/>
      <c r="EW13" s="251"/>
      <c r="EX13" s="251"/>
      <c r="EY13" s="251"/>
      <c r="EZ13" s="342">
        <f>Т!EZ13</f>
        <v>0</v>
      </c>
      <c r="FA13" s="342">
        <f>Т!FA13</f>
        <v>0</v>
      </c>
      <c r="FB13" s="342">
        <f>Т!FB13</f>
        <v>0</v>
      </c>
      <c r="FC13" s="342">
        <f>Т!FC13</f>
        <v>0</v>
      </c>
      <c r="FD13" s="342">
        <f>Т!FD13</f>
        <v>0</v>
      </c>
      <c r="FE13" s="342">
        <f>Т!FE13</f>
        <v>0</v>
      </c>
      <c r="FF13" s="342">
        <f>Т!FF13</f>
        <v>0</v>
      </c>
      <c r="FG13" s="342">
        <f>Т!FG13</f>
        <v>0</v>
      </c>
      <c r="FH13" s="342">
        <f>Т!FH13</f>
        <v>0</v>
      </c>
      <c r="FI13" s="342">
        <f>Т!FI13</f>
        <v>0</v>
      </c>
      <c r="FJ13" s="342">
        <f>Т!FJ13</f>
        <v>0</v>
      </c>
      <c r="FK13" s="342">
        <f>Т!FK13</f>
        <v>0</v>
      </c>
      <c r="FL13" s="342">
        <f>Т!FL13</f>
        <v>0</v>
      </c>
      <c r="FM13" s="342">
        <f>Т!FM13</f>
        <v>0</v>
      </c>
      <c r="FN13" s="342">
        <f>Т!FN13</f>
        <v>0</v>
      </c>
      <c r="FO13" s="342">
        <f>Т!FO13</f>
        <v>0</v>
      </c>
      <c r="FP13" s="342">
        <f>Т!FP13</f>
        <v>0</v>
      </c>
      <c r="FQ13" s="342">
        <f>Т!FQ13</f>
        <v>0</v>
      </c>
      <c r="FR13" s="342">
        <f>Т!FR13</f>
        <v>0</v>
      </c>
      <c r="FS13" s="342">
        <f>Т!FS13</f>
        <v>0</v>
      </c>
      <c r="FT13" s="342">
        <f>Т!FT13</f>
        <v>0</v>
      </c>
      <c r="FU13" s="342">
        <f>Т!FU13</f>
        <v>0</v>
      </c>
      <c r="FV13" s="342">
        <f>Т!FV13</f>
        <v>0</v>
      </c>
      <c r="FW13" s="342">
        <f>Т!FW13</f>
        <v>0</v>
      </c>
      <c r="FX13" s="342">
        <f>Т!FX13</f>
        <v>0</v>
      </c>
      <c r="FY13" s="342">
        <f>Т!FY13</f>
        <v>0</v>
      </c>
      <c r="FZ13" s="342">
        <f>Т!FZ13</f>
        <v>0</v>
      </c>
      <c r="GA13" s="342">
        <f>Т!GA13</f>
        <v>0</v>
      </c>
      <c r="GB13" s="342">
        <f>Т!GB13</f>
        <v>0</v>
      </c>
      <c r="GC13" s="342">
        <f>Т!GC13</f>
        <v>0</v>
      </c>
      <c r="GD13" s="342">
        <f>Т!GD13</f>
        <v>0</v>
      </c>
      <c r="GE13" s="342">
        <f>Т!GE13</f>
        <v>0</v>
      </c>
      <c r="GF13" s="347"/>
      <c r="GG13" s="347"/>
      <c r="GH13" s="345"/>
      <c r="GI13" s="345"/>
      <c r="GJ13" s="345"/>
      <c r="GK13" s="345"/>
      <c r="GL13" s="345"/>
      <c r="GM13" s="275"/>
    </row>
    <row r="14" spans="1:198" s="265" customFormat="1" ht="12" customHeight="1">
      <c r="F14" s="339" t="s">
        <v>330</v>
      </c>
      <c r="G14" s="530"/>
      <c r="H14" s="530"/>
      <c r="I14" s="530"/>
      <c r="J14" s="220" t="s">
        <v>70</v>
      </c>
      <c r="K14" s="345"/>
      <c r="L14" s="345"/>
      <c r="M14" s="345"/>
      <c r="N14" s="345"/>
      <c r="O14" s="346"/>
      <c r="P14" s="342">
        <f>Т!P14</f>
        <v>0</v>
      </c>
      <c r="Q14" s="342">
        <f>Т!Q14</f>
        <v>0</v>
      </c>
      <c r="R14" s="342">
        <f>Т!R14</f>
        <v>6214.0487876999996</v>
      </c>
      <c r="S14" s="342">
        <f>Т!S14</f>
        <v>6209.8178150039994</v>
      </c>
      <c r="T14" s="342">
        <f>Т!T14</f>
        <v>0</v>
      </c>
      <c r="U14" s="342">
        <f>Т!U14</f>
        <v>0</v>
      </c>
      <c r="V14" s="342">
        <f>Т!V14</f>
        <v>6214.0487876999996</v>
      </c>
      <c r="W14" s="342">
        <f>Т!W14</f>
        <v>6209.8178150039994</v>
      </c>
      <c r="X14" s="342">
        <f>Т!X14</f>
        <v>0</v>
      </c>
      <c r="Y14" s="342">
        <f>Т!Y14</f>
        <v>0</v>
      </c>
      <c r="Z14" s="342">
        <f>Т!Z14</f>
        <v>0</v>
      </c>
      <c r="AA14" s="342">
        <f>Т!AA14</f>
        <v>0</v>
      </c>
      <c r="AB14" s="342">
        <f>Т!AB14</f>
        <v>0</v>
      </c>
      <c r="AC14" s="342">
        <f>Т!AC14</f>
        <v>0</v>
      </c>
      <c r="AD14" s="342">
        <f>Т!AD14</f>
        <v>0</v>
      </c>
      <c r="AE14" s="342">
        <f>Т!AE14</f>
        <v>0</v>
      </c>
      <c r="AF14" s="342">
        <f>Т!AF14</f>
        <v>0</v>
      </c>
      <c r="AG14" s="342">
        <f>Т!AG14</f>
        <v>0</v>
      </c>
      <c r="AH14" s="342">
        <f>Т!AH14</f>
        <v>0</v>
      </c>
      <c r="AI14" s="342">
        <f>Т!AI14</f>
        <v>0</v>
      </c>
      <c r="AJ14" s="342">
        <f>Т!AJ14</f>
        <v>0</v>
      </c>
      <c r="AK14" s="342">
        <f>Т!AK14</f>
        <v>0</v>
      </c>
      <c r="AL14" s="342">
        <f>Т!AL14</f>
        <v>0</v>
      </c>
      <c r="AM14" s="342">
        <f>Т!AM14</f>
        <v>0</v>
      </c>
      <c r="AN14" s="342">
        <f>Т!AN14</f>
        <v>0</v>
      </c>
      <c r="AO14" s="342">
        <f>Т!AO14</f>
        <v>0</v>
      </c>
      <c r="AP14" s="342">
        <f>Т!AP14</f>
        <v>0</v>
      </c>
      <c r="AQ14" s="342">
        <f>Т!AQ14</f>
        <v>0</v>
      </c>
      <c r="AR14" s="342">
        <f>Т!AR14</f>
        <v>0</v>
      </c>
      <c r="AS14" s="342">
        <f>Т!AS14</f>
        <v>0</v>
      </c>
      <c r="AT14" s="342">
        <f>Т!AT14</f>
        <v>0</v>
      </c>
      <c r="AU14" s="342">
        <f>Т!AU14</f>
        <v>0</v>
      </c>
      <c r="AV14" s="342">
        <f>Т!AV14</f>
        <v>0</v>
      </c>
      <c r="AW14" s="342">
        <f>Т!AW14</f>
        <v>0</v>
      </c>
      <c r="AX14" s="342">
        <f>Т!AX14</f>
        <v>0</v>
      </c>
      <c r="AY14" s="342">
        <f>Т!AY14</f>
        <v>0</v>
      </c>
      <c r="AZ14" s="342">
        <f>Т!AZ14</f>
        <v>0</v>
      </c>
      <c r="BA14" s="342">
        <f>Т!BA14</f>
        <v>0</v>
      </c>
      <c r="BB14" s="342">
        <f>Т!BB14</f>
        <v>0</v>
      </c>
      <c r="BC14" s="342">
        <f>Т!BC14</f>
        <v>0</v>
      </c>
      <c r="BD14" s="342">
        <f>Т!BD14</f>
        <v>0</v>
      </c>
      <c r="BE14" s="342">
        <f>Т!BE14</f>
        <v>0</v>
      </c>
      <c r="BF14" s="342">
        <f>Т!BF14</f>
        <v>0</v>
      </c>
      <c r="BG14" s="342">
        <f>Т!BG14</f>
        <v>0</v>
      </c>
      <c r="BH14" s="342">
        <f>Т!BH14</f>
        <v>0</v>
      </c>
      <c r="BI14" s="342">
        <f>Т!BI14</f>
        <v>0</v>
      </c>
      <c r="BJ14" s="342">
        <f>Т!BJ14</f>
        <v>0</v>
      </c>
      <c r="BK14" s="342">
        <f>Т!BK14</f>
        <v>0</v>
      </c>
      <c r="BL14" s="342">
        <f>Т!BL14</f>
        <v>0</v>
      </c>
      <c r="BM14" s="342">
        <f>Т!BM14</f>
        <v>0</v>
      </c>
      <c r="BN14" s="342">
        <f>Т!BN14</f>
        <v>0</v>
      </c>
      <c r="BO14" s="342">
        <f>Т!BO14</f>
        <v>0</v>
      </c>
      <c r="BP14" s="342">
        <f>Т!BP14</f>
        <v>0</v>
      </c>
      <c r="BQ14" s="342">
        <f>Т!BQ14</f>
        <v>0</v>
      </c>
      <c r="BR14" s="342">
        <f>Т!BR14</f>
        <v>0</v>
      </c>
      <c r="BS14" s="342">
        <f>Т!BS14</f>
        <v>0</v>
      </c>
      <c r="BT14" s="342">
        <f>Т!BT14</f>
        <v>0</v>
      </c>
      <c r="BU14" s="342">
        <f>Т!BU14</f>
        <v>0</v>
      </c>
      <c r="BV14" s="342">
        <f>Т!BV14</f>
        <v>0</v>
      </c>
      <c r="BW14" s="342">
        <f>Т!BW14</f>
        <v>0</v>
      </c>
      <c r="BX14" s="342">
        <f>Т!BX14</f>
        <v>0</v>
      </c>
      <c r="BY14" s="342">
        <f>Т!BY14</f>
        <v>0</v>
      </c>
      <c r="BZ14" s="342">
        <f>Т!BZ14</f>
        <v>0</v>
      </c>
      <c r="CA14" s="342">
        <f>Т!CA14</f>
        <v>0</v>
      </c>
      <c r="CB14" s="342">
        <f>Т!CB14</f>
        <v>0</v>
      </c>
      <c r="CC14" s="342">
        <f>Т!CC14</f>
        <v>0</v>
      </c>
      <c r="CD14" s="342">
        <f>Т!CD14</f>
        <v>0</v>
      </c>
      <c r="CE14" s="342">
        <f>Т!CE14</f>
        <v>0</v>
      </c>
      <c r="CF14" s="342">
        <f>Т!CF14</f>
        <v>0</v>
      </c>
      <c r="CG14" s="342">
        <f>Т!CG14</f>
        <v>0</v>
      </c>
      <c r="CH14" s="342">
        <f>Т!CH14</f>
        <v>0</v>
      </c>
      <c r="CI14" s="342">
        <f>Т!CI14</f>
        <v>0</v>
      </c>
      <c r="CJ14" s="342">
        <f>Т!CJ14</f>
        <v>0</v>
      </c>
      <c r="CK14" s="342">
        <f>Т!CK14</f>
        <v>0</v>
      </c>
      <c r="CL14" s="342">
        <f>Т!CL14</f>
        <v>0</v>
      </c>
      <c r="CM14" s="342">
        <f>Т!CM14</f>
        <v>0</v>
      </c>
      <c r="CN14" s="342">
        <f>Т!CN14</f>
        <v>0</v>
      </c>
      <c r="CO14" s="342">
        <f>Т!CO14</f>
        <v>0</v>
      </c>
      <c r="CP14" s="342">
        <f>Т!CP14</f>
        <v>0</v>
      </c>
      <c r="CQ14" s="342">
        <f>Т!CQ14</f>
        <v>0</v>
      </c>
      <c r="CR14" s="342">
        <f>Т!CR14</f>
        <v>0</v>
      </c>
      <c r="CS14" s="342">
        <f>Т!CS14</f>
        <v>0</v>
      </c>
      <c r="CT14" s="342">
        <f>Т!CT14</f>
        <v>0</v>
      </c>
      <c r="CU14" s="342">
        <f>Т!CU14</f>
        <v>0</v>
      </c>
      <c r="CV14" s="342">
        <f>Т!CV14</f>
        <v>0</v>
      </c>
      <c r="CW14" s="342">
        <f>Т!CW14</f>
        <v>0</v>
      </c>
      <c r="CX14" s="342">
        <f>Т!CX14</f>
        <v>0</v>
      </c>
      <c r="CY14" s="342">
        <f>Т!CY14</f>
        <v>0</v>
      </c>
      <c r="CZ14" s="342">
        <f>Т!CZ14</f>
        <v>0</v>
      </c>
      <c r="DA14" s="342">
        <f>Т!DA14</f>
        <v>0</v>
      </c>
      <c r="DB14" s="342">
        <f>Т!DB14</f>
        <v>0</v>
      </c>
      <c r="DC14" s="342">
        <f>Т!DC14</f>
        <v>0</v>
      </c>
      <c r="DD14" s="342">
        <f>Т!DD14</f>
        <v>0</v>
      </c>
      <c r="DE14" s="342">
        <f>Т!DE14</f>
        <v>0</v>
      </c>
      <c r="DF14" s="342">
        <f>Т!DF14</f>
        <v>0</v>
      </c>
      <c r="DG14" s="342">
        <f>Т!DG14</f>
        <v>0</v>
      </c>
      <c r="DH14" s="342">
        <f>Т!DH14</f>
        <v>0</v>
      </c>
      <c r="DI14" s="342">
        <f>Т!DI14</f>
        <v>0</v>
      </c>
      <c r="DJ14" s="342">
        <f>Т!DJ14</f>
        <v>0</v>
      </c>
      <c r="DK14" s="342">
        <f>Т!DK14</f>
        <v>0</v>
      </c>
      <c r="DL14" s="342">
        <f>Т!DL14</f>
        <v>0</v>
      </c>
      <c r="DM14" s="342">
        <f>Т!DM14</f>
        <v>0</v>
      </c>
      <c r="DN14" s="342">
        <f>Т!DN14</f>
        <v>0</v>
      </c>
      <c r="DO14" s="342">
        <f>Т!DO14</f>
        <v>0</v>
      </c>
      <c r="DP14" s="342">
        <f>Т!DP14</f>
        <v>0</v>
      </c>
      <c r="DQ14" s="342">
        <f>Т!DQ14</f>
        <v>0</v>
      </c>
      <c r="DR14" s="342">
        <f>Т!DR14</f>
        <v>0</v>
      </c>
      <c r="DS14" s="342">
        <f>Т!DS14</f>
        <v>0</v>
      </c>
      <c r="DT14" s="342">
        <f>Т!DT14</f>
        <v>0</v>
      </c>
      <c r="DU14" s="342">
        <f>Т!DU14</f>
        <v>0</v>
      </c>
      <c r="DV14" s="342">
        <f>Т!DV14</f>
        <v>0</v>
      </c>
      <c r="DW14" s="342">
        <f>Т!DW14</f>
        <v>0</v>
      </c>
      <c r="DX14" s="342">
        <f>Т!DX14</f>
        <v>0</v>
      </c>
      <c r="DY14" s="342">
        <f>Т!DY14</f>
        <v>0</v>
      </c>
      <c r="DZ14" s="342">
        <f>Т!DZ14</f>
        <v>0</v>
      </c>
      <c r="EA14" s="342">
        <f>Т!EA14</f>
        <v>0</v>
      </c>
      <c r="EB14" s="342">
        <f>Т!EB14</f>
        <v>0</v>
      </c>
      <c r="EC14" s="342">
        <f>Т!EC14</f>
        <v>0</v>
      </c>
      <c r="ED14" s="342">
        <f>Т!ED14</f>
        <v>0</v>
      </c>
      <c r="EE14" s="342">
        <f>Т!EE14</f>
        <v>0</v>
      </c>
      <c r="EF14" s="342">
        <f>Т!EF14</f>
        <v>0</v>
      </c>
      <c r="EG14" s="342">
        <f>Т!EG14</f>
        <v>0</v>
      </c>
      <c r="EH14" s="342">
        <f>Т!EH14</f>
        <v>0</v>
      </c>
      <c r="EI14" s="342">
        <f>Т!EI14</f>
        <v>0</v>
      </c>
      <c r="EJ14" s="342">
        <f>Т!EJ14</f>
        <v>0</v>
      </c>
      <c r="EK14" s="342">
        <f>Т!EK14</f>
        <v>0</v>
      </c>
      <c r="EL14" s="342">
        <f>Т!EL14</f>
        <v>0</v>
      </c>
      <c r="EM14" s="342">
        <f>Т!EM14</f>
        <v>0</v>
      </c>
      <c r="EN14" s="342">
        <f>Т!EN14</f>
        <v>0</v>
      </c>
      <c r="EO14" s="342">
        <f>Т!EO14</f>
        <v>0</v>
      </c>
      <c r="EP14" s="342">
        <f>Т!EP14</f>
        <v>0</v>
      </c>
      <c r="EQ14" s="342">
        <f>Т!EQ14</f>
        <v>0</v>
      </c>
      <c r="ER14" s="251"/>
      <c r="ES14" s="251"/>
      <c r="ET14" s="251"/>
      <c r="EU14" s="251"/>
      <c r="EV14" s="251"/>
      <c r="EW14" s="251"/>
      <c r="EX14" s="251"/>
      <c r="EY14" s="251"/>
      <c r="EZ14" s="342">
        <f>Т!EZ14</f>
        <v>0</v>
      </c>
      <c r="FA14" s="342">
        <f>Т!FA14</f>
        <v>0</v>
      </c>
      <c r="FB14" s="342">
        <f>Т!FB14</f>
        <v>0</v>
      </c>
      <c r="FC14" s="342">
        <f>Т!FC14</f>
        <v>0</v>
      </c>
      <c r="FD14" s="342">
        <f>Т!FD14</f>
        <v>0</v>
      </c>
      <c r="FE14" s="342">
        <f>Т!FE14</f>
        <v>0</v>
      </c>
      <c r="FF14" s="342">
        <f>Т!FF14</f>
        <v>0</v>
      </c>
      <c r="FG14" s="342">
        <f>Т!FG14</f>
        <v>0</v>
      </c>
      <c r="FH14" s="342">
        <f>Т!FH14</f>
        <v>0</v>
      </c>
      <c r="FI14" s="342">
        <f>Т!FI14</f>
        <v>0</v>
      </c>
      <c r="FJ14" s="342">
        <f>Т!FJ14</f>
        <v>0</v>
      </c>
      <c r="FK14" s="342">
        <f>Т!FK14</f>
        <v>0</v>
      </c>
      <c r="FL14" s="342">
        <f>Т!FL14</f>
        <v>0</v>
      </c>
      <c r="FM14" s="342">
        <f>Т!FM14</f>
        <v>0</v>
      </c>
      <c r="FN14" s="342">
        <f>Т!FN14</f>
        <v>0</v>
      </c>
      <c r="FO14" s="342">
        <f>Т!FO14</f>
        <v>0</v>
      </c>
      <c r="FP14" s="342">
        <f>Т!FP14</f>
        <v>0</v>
      </c>
      <c r="FQ14" s="342">
        <f>Т!FQ14</f>
        <v>0</v>
      </c>
      <c r="FR14" s="342">
        <f>Т!FR14</f>
        <v>0</v>
      </c>
      <c r="FS14" s="342">
        <f>Т!FS14</f>
        <v>0</v>
      </c>
      <c r="FT14" s="342">
        <f>Т!FT14</f>
        <v>0</v>
      </c>
      <c r="FU14" s="342">
        <f>Т!FU14</f>
        <v>0</v>
      </c>
      <c r="FV14" s="342">
        <f>Т!FV14</f>
        <v>0</v>
      </c>
      <c r="FW14" s="342">
        <f>Т!FW14</f>
        <v>0</v>
      </c>
      <c r="FX14" s="342">
        <f>Т!FX14</f>
        <v>0</v>
      </c>
      <c r="FY14" s="342">
        <f>Т!FY14</f>
        <v>0</v>
      </c>
      <c r="FZ14" s="342">
        <f>Т!FZ14</f>
        <v>0</v>
      </c>
      <c r="GA14" s="342">
        <f>Т!GA14</f>
        <v>0</v>
      </c>
      <c r="GB14" s="342">
        <f>Т!GB14</f>
        <v>0</v>
      </c>
      <c r="GC14" s="342">
        <f>Т!GC14</f>
        <v>0</v>
      </c>
      <c r="GD14" s="342">
        <f>Т!GD14</f>
        <v>0</v>
      </c>
      <c r="GE14" s="342">
        <f>Т!GE14</f>
        <v>0</v>
      </c>
      <c r="GF14" s="347"/>
      <c r="GG14" s="347"/>
      <c r="GH14" s="345"/>
      <c r="GI14" s="345"/>
      <c r="GJ14" s="345"/>
      <c r="GK14" s="345"/>
      <c r="GL14" s="345"/>
      <c r="GM14" s="275"/>
    </row>
    <row r="15" spans="1:198" s="265" customFormat="1" ht="12" hidden="1" customHeight="1">
      <c r="F15" s="339" t="s">
        <v>300</v>
      </c>
      <c r="G15" s="530" t="s">
        <v>431</v>
      </c>
      <c r="H15" s="530"/>
      <c r="I15" s="530"/>
      <c r="J15" s="220" t="s">
        <v>69</v>
      </c>
      <c r="K15" s="345"/>
      <c r="L15" s="345"/>
      <c r="M15" s="345"/>
      <c r="N15" s="345"/>
      <c r="O15" s="346"/>
      <c r="P15" s="342">
        <f>Т!P15</f>
        <v>0</v>
      </c>
      <c r="Q15" s="342">
        <f>Т!Q15</f>
        <v>0</v>
      </c>
      <c r="R15" s="342">
        <f>Т!R15</f>
        <v>4487.3258143414214</v>
      </c>
      <c r="S15" s="342">
        <f>Т!S15</f>
        <v>4484.2705192114381</v>
      </c>
      <c r="T15" s="342">
        <f>Т!T15</f>
        <v>0</v>
      </c>
      <c r="U15" s="342">
        <f>Т!U15</f>
        <v>0</v>
      </c>
      <c r="V15" s="342">
        <f>Т!V15</f>
        <v>4487.3258143414214</v>
      </c>
      <c r="W15" s="342">
        <f>Т!W15</f>
        <v>4484.2705192114381</v>
      </c>
      <c r="X15" s="342">
        <f>Т!X15</f>
        <v>0</v>
      </c>
      <c r="Y15" s="342">
        <f>Т!Y15</f>
        <v>0</v>
      </c>
      <c r="Z15" s="342">
        <f>Т!Z15</f>
        <v>0</v>
      </c>
      <c r="AA15" s="342">
        <f>Т!AA15</f>
        <v>0</v>
      </c>
      <c r="AB15" s="342">
        <f>Т!AB15</f>
        <v>0</v>
      </c>
      <c r="AC15" s="342">
        <f>Т!AC15</f>
        <v>0</v>
      </c>
      <c r="AD15" s="342">
        <f>Т!AD15</f>
        <v>0</v>
      </c>
      <c r="AE15" s="342">
        <f>Т!AE15</f>
        <v>0</v>
      </c>
      <c r="AF15" s="342">
        <f>Т!AF15</f>
        <v>0</v>
      </c>
      <c r="AG15" s="342">
        <f>Т!AG15</f>
        <v>0</v>
      </c>
      <c r="AH15" s="342">
        <f>Т!AH15</f>
        <v>0</v>
      </c>
      <c r="AI15" s="342">
        <f>Т!AI15</f>
        <v>0</v>
      </c>
      <c r="AJ15" s="342">
        <f>Т!AJ15</f>
        <v>0</v>
      </c>
      <c r="AK15" s="342">
        <f>Т!AK15</f>
        <v>0</v>
      </c>
      <c r="AL15" s="342">
        <f>Т!AL15</f>
        <v>0</v>
      </c>
      <c r="AM15" s="342">
        <f>Т!AM15</f>
        <v>0</v>
      </c>
      <c r="AN15" s="342">
        <f>Т!AN15</f>
        <v>0</v>
      </c>
      <c r="AO15" s="342">
        <f>Т!AO15</f>
        <v>0</v>
      </c>
      <c r="AP15" s="342">
        <f>Т!AP15</f>
        <v>0</v>
      </c>
      <c r="AQ15" s="342">
        <f>Т!AQ15</f>
        <v>0</v>
      </c>
      <c r="AR15" s="342">
        <f>Т!AR15</f>
        <v>0</v>
      </c>
      <c r="AS15" s="342">
        <f>Т!AS15</f>
        <v>0</v>
      </c>
      <c r="AT15" s="342">
        <f>Т!AT15</f>
        <v>0</v>
      </c>
      <c r="AU15" s="342">
        <f>Т!AU15</f>
        <v>0</v>
      </c>
      <c r="AV15" s="342">
        <f>Т!AV15</f>
        <v>0</v>
      </c>
      <c r="AW15" s="342">
        <f>Т!AW15</f>
        <v>0</v>
      </c>
      <c r="AX15" s="342">
        <f>Т!AX15</f>
        <v>0</v>
      </c>
      <c r="AY15" s="342">
        <f>Т!AY15</f>
        <v>0</v>
      </c>
      <c r="AZ15" s="342">
        <f>Т!AZ15</f>
        <v>0</v>
      </c>
      <c r="BA15" s="342">
        <f>Т!BA15</f>
        <v>0</v>
      </c>
      <c r="BB15" s="342">
        <f>Т!BB15</f>
        <v>0</v>
      </c>
      <c r="BC15" s="342">
        <f>Т!BC15</f>
        <v>0</v>
      </c>
      <c r="BD15" s="342">
        <f>Т!BD15</f>
        <v>0</v>
      </c>
      <c r="BE15" s="342">
        <f>Т!BE15</f>
        <v>0</v>
      </c>
      <c r="BF15" s="342">
        <f>Т!BF15</f>
        <v>0</v>
      </c>
      <c r="BG15" s="342">
        <f>Т!BG15</f>
        <v>0</v>
      </c>
      <c r="BH15" s="342">
        <f>Т!BH15</f>
        <v>0</v>
      </c>
      <c r="BI15" s="342">
        <f>Т!BI15</f>
        <v>0</v>
      </c>
      <c r="BJ15" s="342">
        <f>Т!BJ15</f>
        <v>0</v>
      </c>
      <c r="BK15" s="342">
        <f>Т!BK15</f>
        <v>0</v>
      </c>
      <c r="BL15" s="342">
        <f>Т!BL15</f>
        <v>0</v>
      </c>
      <c r="BM15" s="342">
        <f>Т!BM15</f>
        <v>0</v>
      </c>
      <c r="BN15" s="342">
        <f>Т!BN15</f>
        <v>0</v>
      </c>
      <c r="BO15" s="342">
        <f>Т!BO15</f>
        <v>0</v>
      </c>
      <c r="BP15" s="342">
        <f>Т!BP15</f>
        <v>0</v>
      </c>
      <c r="BQ15" s="342">
        <f>Т!BQ15</f>
        <v>0</v>
      </c>
      <c r="BR15" s="342">
        <f>Т!BR15</f>
        <v>0</v>
      </c>
      <c r="BS15" s="342">
        <f>Т!BS15</f>
        <v>0</v>
      </c>
      <c r="BT15" s="342">
        <f>Т!BT15</f>
        <v>0</v>
      </c>
      <c r="BU15" s="342">
        <f>Т!BU15</f>
        <v>0</v>
      </c>
      <c r="BV15" s="342">
        <f>Т!BV15</f>
        <v>0</v>
      </c>
      <c r="BW15" s="342">
        <f>Т!BW15</f>
        <v>0</v>
      </c>
      <c r="BX15" s="342">
        <f>Т!BX15</f>
        <v>0</v>
      </c>
      <c r="BY15" s="342">
        <f>Т!BY15</f>
        <v>0</v>
      </c>
      <c r="BZ15" s="342">
        <f>Т!BZ15</f>
        <v>0</v>
      </c>
      <c r="CA15" s="342">
        <f>Т!CA15</f>
        <v>0</v>
      </c>
      <c r="CB15" s="342">
        <f>Т!CB15</f>
        <v>0</v>
      </c>
      <c r="CC15" s="342">
        <f>Т!CC15</f>
        <v>0</v>
      </c>
      <c r="CD15" s="342">
        <f>Т!CD15</f>
        <v>0</v>
      </c>
      <c r="CE15" s="342">
        <f>Т!CE15</f>
        <v>0</v>
      </c>
      <c r="CF15" s="342">
        <f>Т!CF15</f>
        <v>0</v>
      </c>
      <c r="CG15" s="342">
        <f>Т!CG15</f>
        <v>0</v>
      </c>
      <c r="CH15" s="342">
        <f>Т!CH15</f>
        <v>0</v>
      </c>
      <c r="CI15" s="342">
        <f>Т!CI15</f>
        <v>0</v>
      </c>
      <c r="CJ15" s="342">
        <f>Т!CJ15</f>
        <v>0</v>
      </c>
      <c r="CK15" s="342">
        <f>Т!CK15</f>
        <v>0</v>
      </c>
      <c r="CL15" s="342">
        <f>Т!CL15</f>
        <v>0</v>
      </c>
      <c r="CM15" s="342">
        <f>Т!CM15</f>
        <v>0</v>
      </c>
      <c r="CN15" s="342">
        <f>Т!CN15</f>
        <v>0</v>
      </c>
      <c r="CO15" s="342">
        <f>Т!CO15</f>
        <v>0</v>
      </c>
      <c r="CP15" s="342">
        <f>Т!CP15</f>
        <v>0</v>
      </c>
      <c r="CQ15" s="342">
        <f>Т!CQ15</f>
        <v>0</v>
      </c>
      <c r="CR15" s="342">
        <f>Т!CR15</f>
        <v>0</v>
      </c>
      <c r="CS15" s="342">
        <f>Т!CS15</f>
        <v>0</v>
      </c>
      <c r="CT15" s="342">
        <f>Т!CT15</f>
        <v>0</v>
      </c>
      <c r="CU15" s="342">
        <f>Т!CU15</f>
        <v>0</v>
      </c>
      <c r="CV15" s="342">
        <f>Т!CV15</f>
        <v>0</v>
      </c>
      <c r="CW15" s="342">
        <f>Т!CW15</f>
        <v>0</v>
      </c>
      <c r="CX15" s="342">
        <f>Т!CX15</f>
        <v>0</v>
      </c>
      <c r="CY15" s="342">
        <f>Т!CY15</f>
        <v>0</v>
      </c>
      <c r="CZ15" s="342">
        <f>Т!CZ15</f>
        <v>0</v>
      </c>
      <c r="DA15" s="342">
        <f>Т!DA15</f>
        <v>0</v>
      </c>
      <c r="DB15" s="342">
        <f>Т!DB15</f>
        <v>0</v>
      </c>
      <c r="DC15" s="342">
        <f>Т!DC15</f>
        <v>0</v>
      </c>
      <c r="DD15" s="342">
        <f>Т!DD15</f>
        <v>0</v>
      </c>
      <c r="DE15" s="342">
        <f>Т!DE15</f>
        <v>0</v>
      </c>
      <c r="DF15" s="342">
        <f>Т!DF15</f>
        <v>0</v>
      </c>
      <c r="DG15" s="342">
        <f>Т!DG15</f>
        <v>0</v>
      </c>
      <c r="DH15" s="342">
        <f>Т!DH15</f>
        <v>0</v>
      </c>
      <c r="DI15" s="342">
        <f>Т!DI15</f>
        <v>0</v>
      </c>
      <c r="DJ15" s="342">
        <f>Т!DJ15</f>
        <v>0</v>
      </c>
      <c r="DK15" s="342">
        <f>Т!DK15</f>
        <v>0</v>
      </c>
      <c r="DL15" s="342">
        <f>Т!DL15</f>
        <v>0</v>
      </c>
      <c r="DM15" s="342">
        <f>Т!DM15</f>
        <v>0</v>
      </c>
      <c r="DN15" s="342">
        <f>Т!DN15</f>
        <v>0</v>
      </c>
      <c r="DO15" s="342">
        <f>Т!DO15</f>
        <v>0</v>
      </c>
      <c r="DP15" s="342">
        <f>Т!DP15</f>
        <v>0</v>
      </c>
      <c r="DQ15" s="342">
        <f>Т!DQ15</f>
        <v>0</v>
      </c>
      <c r="DR15" s="342">
        <f>Т!DR15</f>
        <v>0</v>
      </c>
      <c r="DS15" s="342">
        <f>Т!DS15</f>
        <v>0</v>
      </c>
      <c r="DT15" s="342">
        <f>Т!DT15</f>
        <v>0</v>
      </c>
      <c r="DU15" s="342">
        <f>Т!DU15</f>
        <v>0</v>
      </c>
      <c r="DV15" s="342">
        <f>Т!DV15</f>
        <v>0</v>
      </c>
      <c r="DW15" s="342">
        <f>Т!DW15</f>
        <v>0</v>
      </c>
      <c r="DX15" s="342">
        <f>Т!DX15</f>
        <v>0</v>
      </c>
      <c r="DY15" s="342">
        <f>Т!DY15</f>
        <v>0</v>
      </c>
      <c r="DZ15" s="342">
        <f>Т!DZ15</f>
        <v>0</v>
      </c>
      <c r="EA15" s="342">
        <f>Т!EA15</f>
        <v>0</v>
      </c>
      <c r="EB15" s="342">
        <f>Т!EB15</f>
        <v>0</v>
      </c>
      <c r="EC15" s="342">
        <f>Т!EC15</f>
        <v>0</v>
      </c>
      <c r="ED15" s="342">
        <f>Т!ED15</f>
        <v>0</v>
      </c>
      <c r="EE15" s="342">
        <f>Т!EE15</f>
        <v>0</v>
      </c>
      <c r="EF15" s="342">
        <f>Т!EF15</f>
        <v>0</v>
      </c>
      <c r="EG15" s="342">
        <f>Т!EG15</f>
        <v>0</v>
      </c>
      <c r="EH15" s="342">
        <f>Т!EH15</f>
        <v>0</v>
      </c>
      <c r="EI15" s="342">
        <f>Т!EI15</f>
        <v>0</v>
      </c>
      <c r="EJ15" s="342">
        <f>Т!EJ15</f>
        <v>0</v>
      </c>
      <c r="EK15" s="342">
        <f>Т!EK15</f>
        <v>0</v>
      </c>
      <c r="EL15" s="342">
        <f>Т!EL15</f>
        <v>0</v>
      </c>
      <c r="EM15" s="342">
        <f>Т!EM15</f>
        <v>0</v>
      </c>
      <c r="EN15" s="342">
        <f>Т!EN15</f>
        <v>0</v>
      </c>
      <c r="EO15" s="342">
        <f>Т!EO15</f>
        <v>0</v>
      </c>
      <c r="EP15" s="342">
        <f>Т!EP15</f>
        <v>0</v>
      </c>
      <c r="EQ15" s="342">
        <f>Т!EQ15</f>
        <v>0</v>
      </c>
      <c r="ER15" s="251"/>
      <c r="ES15" s="251"/>
      <c r="ET15" s="251"/>
      <c r="EU15" s="251"/>
      <c r="EV15" s="251"/>
      <c r="EW15" s="251"/>
      <c r="EX15" s="251"/>
      <c r="EY15" s="251"/>
      <c r="EZ15" s="342">
        <f>Т!EZ15</f>
        <v>0</v>
      </c>
      <c r="FA15" s="342">
        <f>Т!FA15</f>
        <v>0</v>
      </c>
      <c r="FB15" s="342">
        <f>Т!FB15</f>
        <v>0</v>
      </c>
      <c r="FC15" s="342">
        <f>Т!FC15</f>
        <v>0</v>
      </c>
      <c r="FD15" s="342">
        <f>Т!FD15</f>
        <v>0</v>
      </c>
      <c r="FE15" s="342">
        <f>Т!FE15</f>
        <v>0</v>
      </c>
      <c r="FF15" s="342">
        <f>Т!FF15</f>
        <v>0</v>
      </c>
      <c r="FG15" s="342">
        <f>Т!FG15</f>
        <v>0</v>
      </c>
      <c r="FH15" s="342">
        <f>Т!FH15</f>
        <v>0</v>
      </c>
      <c r="FI15" s="342">
        <f>Т!FI15</f>
        <v>0</v>
      </c>
      <c r="FJ15" s="342">
        <f>Т!FJ15</f>
        <v>0</v>
      </c>
      <c r="FK15" s="342">
        <f>Т!FK15</f>
        <v>0</v>
      </c>
      <c r="FL15" s="342">
        <f>Т!FL15</f>
        <v>0</v>
      </c>
      <c r="FM15" s="342">
        <f>Т!FM15</f>
        <v>0</v>
      </c>
      <c r="FN15" s="342">
        <f>Т!FN15</f>
        <v>0</v>
      </c>
      <c r="FO15" s="342">
        <f>Т!FO15</f>
        <v>0</v>
      </c>
      <c r="FP15" s="342">
        <f>Т!FP15</f>
        <v>0</v>
      </c>
      <c r="FQ15" s="342">
        <f>Т!FQ15</f>
        <v>0</v>
      </c>
      <c r="FR15" s="342">
        <f>Т!FR15</f>
        <v>0</v>
      </c>
      <c r="FS15" s="342">
        <f>Т!FS15</f>
        <v>0</v>
      </c>
      <c r="FT15" s="342">
        <f>Т!FT15</f>
        <v>0</v>
      </c>
      <c r="FU15" s="342">
        <f>Т!FU15</f>
        <v>0</v>
      </c>
      <c r="FV15" s="342">
        <f>Т!FV15</f>
        <v>0</v>
      </c>
      <c r="FW15" s="342">
        <f>Т!FW15</f>
        <v>0</v>
      </c>
      <c r="FX15" s="342">
        <f>Т!FX15</f>
        <v>0</v>
      </c>
      <c r="FY15" s="342">
        <f>Т!FY15</f>
        <v>0</v>
      </c>
      <c r="FZ15" s="342">
        <f>Т!FZ15</f>
        <v>0</v>
      </c>
      <c r="GA15" s="342">
        <f>Т!GA15</f>
        <v>0</v>
      </c>
      <c r="GB15" s="342">
        <f>Т!GB15</f>
        <v>0</v>
      </c>
      <c r="GC15" s="342">
        <f>Т!GC15</f>
        <v>0</v>
      </c>
      <c r="GD15" s="342">
        <f>Т!GD15</f>
        <v>0</v>
      </c>
      <c r="GE15" s="342">
        <f>Т!GE15</f>
        <v>0</v>
      </c>
      <c r="GF15" s="347"/>
      <c r="GG15" s="347"/>
      <c r="GH15" s="345"/>
      <c r="GI15" s="345"/>
      <c r="GJ15" s="345"/>
      <c r="GK15" s="345"/>
      <c r="GL15" s="345"/>
      <c r="GM15" s="275"/>
    </row>
    <row r="16" spans="1:198" s="265" customFormat="1" ht="12" customHeight="1">
      <c r="F16" s="339" t="s">
        <v>470</v>
      </c>
      <c r="G16" s="530"/>
      <c r="H16" s="530"/>
      <c r="I16" s="530"/>
      <c r="J16" s="220" t="s">
        <v>70</v>
      </c>
      <c r="K16" s="345"/>
      <c r="L16" s="345"/>
      <c r="M16" s="345"/>
      <c r="N16" s="345"/>
      <c r="O16" s="346"/>
      <c r="P16" s="342">
        <f>Т!P16</f>
        <v>0</v>
      </c>
      <c r="Q16" s="342">
        <f>Т!Q16</f>
        <v>0</v>
      </c>
      <c r="R16" s="342">
        <f>Т!R16</f>
        <v>5384.7909772097055</v>
      </c>
      <c r="S16" s="342">
        <f>Т!S16</f>
        <v>5381.1246230537254</v>
      </c>
      <c r="T16" s="342">
        <f>Т!T16</f>
        <v>0</v>
      </c>
      <c r="U16" s="342">
        <f>Т!U16</f>
        <v>0</v>
      </c>
      <c r="V16" s="342">
        <f>Т!V16</f>
        <v>5384.7909772097055</v>
      </c>
      <c r="W16" s="342">
        <f>Т!W16</f>
        <v>5381.1246230537254</v>
      </c>
      <c r="X16" s="342">
        <f>Т!X16</f>
        <v>0</v>
      </c>
      <c r="Y16" s="342">
        <f>Т!Y16</f>
        <v>0</v>
      </c>
      <c r="Z16" s="342">
        <f>Т!Z16</f>
        <v>0</v>
      </c>
      <c r="AA16" s="342">
        <f>Т!AA16</f>
        <v>0</v>
      </c>
      <c r="AB16" s="342">
        <f>Т!AB16</f>
        <v>0</v>
      </c>
      <c r="AC16" s="342">
        <f>Т!AC16</f>
        <v>0</v>
      </c>
      <c r="AD16" s="342">
        <f>Т!AD16</f>
        <v>0</v>
      </c>
      <c r="AE16" s="342">
        <f>Т!AE16</f>
        <v>0</v>
      </c>
      <c r="AF16" s="342">
        <f>Т!AF16</f>
        <v>0</v>
      </c>
      <c r="AG16" s="342">
        <f>Т!AG16</f>
        <v>0</v>
      </c>
      <c r="AH16" s="342">
        <f>Т!AH16</f>
        <v>0</v>
      </c>
      <c r="AI16" s="342">
        <f>Т!AI16</f>
        <v>0</v>
      </c>
      <c r="AJ16" s="342">
        <f>Т!AJ16</f>
        <v>0</v>
      </c>
      <c r="AK16" s="342">
        <f>Т!AK16</f>
        <v>0</v>
      </c>
      <c r="AL16" s="342">
        <f>Т!AL16</f>
        <v>0</v>
      </c>
      <c r="AM16" s="342">
        <f>Т!AM16</f>
        <v>0</v>
      </c>
      <c r="AN16" s="342">
        <f>Т!AN16</f>
        <v>0</v>
      </c>
      <c r="AO16" s="342">
        <f>Т!AO16</f>
        <v>0</v>
      </c>
      <c r="AP16" s="342">
        <f>Т!AP16</f>
        <v>0</v>
      </c>
      <c r="AQ16" s="342">
        <f>Т!AQ16</f>
        <v>0</v>
      </c>
      <c r="AR16" s="342">
        <f>Т!AR16</f>
        <v>0</v>
      </c>
      <c r="AS16" s="342">
        <f>Т!AS16</f>
        <v>0</v>
      </c>
      <c r="AT16" s="342">
        <f>Т!AT16</f>
        <v>0</v>
      </c>
      <c r="AU16" s="342">
        <f>Т!AU16</f>
        <v>0</v>
      </c>
      <c r="AV16" s="342">
        <f>Т!AV16</f>
        <v>0</v>
      </c>
      <c r="AW16" s="342">
        <f>Т!AW16</f>
        <v>0</v>
      </c>
      <c r="AX16" s="342">
        <f>Т!AX16</f>
        <v>0</v>
      </c>
      <c r="AY16" s="342">
        <f>Т!AY16</f>
        <v>0</v>
      </c>
      <c r="AZ16" s="342">
        <f>Т!AZ16</f>
        <v>0</v>
      </c>
      <c r="BA16" s="342">
        <f>Т!BA16</f>
        <v>0</v>
      </c>
      <c r="BB16" s="342">
        <f>Т!BB16</f>
        <v>0</v>
      </c>
      <c r="BC16" s="342">
        <f>Т!BC16</f>
        <v>0</v>
      </c>
      <c r="BD16" s="342">
        <f>Т!BD16</f>
        <v>0</v>
      </c>
      <c r="BE16" s="342">
        <f>Т!BE16</f>
        <v>0</v>
      </c>
      <c r="BF16" s="342">
        <f>Т!BF16</f>
        <v>0</v>
      </c>
      <c r="BG16" s="342">
        <f>Т!BG16</f>
        <v>0</v>
      </c>
      <c r="BH16" s="342">
        <f>Т!BH16</f>
        <v>0</v>
      </c>
      <c r="BI16" s="342">
        <f>Т!BI16</f>
        <v>0</v>
      </c>
      <c r="BJ16" s="342">
        <f>Т!BJ16</f>
        <v>0</v>
      </c>
      <c r="BK16" s="342">
        <f>Т!BK16</f>
        <v>0</v>
      </c>
      <c r="BL16" s="342">
        <f>Т!BL16</f>
        <v>0</v>
      </c>
      <c r="BM16" s="342">
        <f>Т!BM16</f>
        <v>0</v>
      </c>
      <c r="BN16" s="342">
        <f>Т!BN16</f>
        <v>0</v>
      </c>
      <c r="BO16" s="342">
        <f>Т!BO16</f>
        <v>0</v>
      </c>
      <c r="BP16" s="342">
        <f>Т!BP16</f>
        <v>0</v>
      </c>
      <c r="BQ16" s="342">
        <f>Т!BQ16</f>
        <v>0</v>
      </c>
      <c r="BR16" s="342">
        <f>Т!BR16</f>
        <v>0</v>
      </c>
      <c r="BS16" s="342">
        <f>Т!BS16</f>
        <v>0</v>
      </c>
      <c r="BT16" s="342">
        <f>Т!BT16</f>
        <v>0</v>
      </c>
      <c r="BU16" s="342">
        <f>Т!BU16</f>
        <v>0</v>
      </c>
      <c r="BV16" s="342">
        <f>Т!BV16</f>
        <v>0</v>
      </c>
      <c r="BW16" s="342">
        <f>Т!BW16</f>
        <v>0</v>
      </c>
      <c r="BX16" s="342">
        <f>Т!BX16</f>
        <v>0</v>
      </c>
      <c r="BY16" s="342">
        <f>Т!BY16</f>
        <v>0</v>
      </c>
      <c r="BZ16" s="342">
        <f>Т!BZ16</f>
        <v>0</v>
      </c>
      <c r="CA16" s="342">
        <f>Т!CA16</f>
        <v>0</v>
      </c>
      <c r="CB16" s="342">
        <f>Т!CB16</f>
        <v>0</v>
      </c>
      <c r="CC16" s="342">
        <f>Т!CC16</f>
        <v>0</v>
      </c>
      <c r="CD16" s="342">
        <f>Т!CD16</f>
        <v>0</v>
      </c>
      <c r="CE16" s="342">
        <f>Т!CE16</f>
        <v>0</v>
      </c>
      <c r="CF16" s="342">
        <f>Т!CF16</f>
        <v>0</v>
      </c>
      <c r="CG16" s="342">
        <f>Т!CG16</f>
        <v>0</v>
      </c>
      <c r="CH16" s="342">
        <f>Т!CH16</f>
        <v>0</v>
      </c>
      <c r="CI16" s="342">
        <f>Т!CI16</f>
        <v>0</v>
      </c>
      <c r="CJ16" s="342">
        <f>Т!CJ16</f>
        <v>0</v>
      </c>
      <c r="CK16" s="342">
        <f>Т!CK16</f>
        <v>0</v>
      </c>
      <c r="CL16" s="342">
        <f>Т!CL16</f>
        <v>0</v>
      </c>
      <c r="CM16" s="342">
        <f>Т!CM16</f>
        <v>0</v>
      </c>
      <c r="CN16" s="342">
        <f>Т!CN16</f>
        <v>0</v>
      </c>
      <c r="CO16" s="342">
        <f>Т!CO16</f>
        <v>0</v>
      </c>
      <c r="CP16" s="342">
        <f>Т!CP16</f>
        <v>0</v>
      </c>
      <c r="CQ16" s="342">
        <f>Т!CQ16</f>
        <v>0</v>
      </c>
      <c r="CR16" s="342">
        <f>Т!CR16</f>
        <v>0</v>
      </c>
      <c r="CS16" s="342">
        <f>Т!CS16</f>
        <v>0</v>
      </c>
      <c r="CT16" s="342">
        <f>Т!CT16</f>
        <v>0</v>
      </c>
      <c r="CU16" s="342">
        <f>Т!CU16</f>
        <v>0</v>
      </c>
      <c r="CV16" s="342">
        <f>Т!CV16</f>
        <v>0</v>
      </c>
      <c r="CW16" s="342">
        <f>Т!CW16</f>
        <v>0</v>
      </c>
      <c r="CX16" s="342">
        <f>Т!CX16</f>
        <v>0</v>
      </c>
      <c r="CY16" s="342">
        <f>Т!CY16</f>
        <v>0</v>
      </c>
      <c r="CZ16" s="342">
        <f>Т!CZ16</f>
        <v>0</v>
      </c>
      <c r="DA16" s="342">
        <f>Т!DA16</f>
        <v>0</v>
      </c>
      <c r="DB16" s="342">
        <f>Т!DB16</f>
        <v>0</v>
      </c>
      <c r="DC16" s="342">
        <f>Т!DC16</f>
        <v>0</v>
      </c>
      <c r="DD16" s="342">
        <f>Т!DD16</f>
        <v>0</v>
      </c>
      <c r="DE16" s="342">
        <f>Т!DE16</f>
        <v>0</v>
      </c>
      <c r="DF16" s="342">
        <f>Т!DF16</f>
        <v>0</v>
      </c>
      <c r="DG16" s="342">
        <f>Т!DG16</f>
        <v>0</v>
      </c>
      <c r="DH16" s="342">
        <f>Т!DH16</f>
        <v>0</v>
      </c>
      <c r="DI16" s="342">
        <f>Т!DI16</f>
        <v>0</v>
      </c>
      <c r="DJ16" s="342">
        <f>Т!DJ16</f>
        <v>0</v>
      </c>
      <c r="DK16" s="342">
        <f>Т!DK16</f>
        <v>0</v>
      </c>
      <c r="DL16" s="342">
        <f>Т!DL16</f>
        <v>0</v>
      </c>
      <c r="DM16" s="342">
        <f>Т!DM16</f>
        <v>0</v>
      </c>
      <c r="DN16" s="342">
        <f>Т!DN16</f>
        <v>0</v>
      </c>
      <c r="DO16" s="342">
        <f>Т!DO16</f>
        <v>0</v>
      </c>
      <c r="DP16" s="342">
        <f>Т!DP16</f>
        <v>0</v>
      </c>
      <c r="DQ16" s="342">
        <f>Т!DQ16</f>
        <v>0</v>
      </c>
      <c r="DR16" s="342">
        <f>Т!DR16</f>
        <v>0</v>
      </c>
      <c r="DS16" s="342">
        <f>Т!DS16</f>
        <v>0</v>
      </c>
      <c r="DT16" s="342">
        <f>Т!DT16</f>
        <v>0</v>
      </c>
      <c r="DU16" s="342">
        <f>Т!DU16</f>
        <v>0</v>
      </c>
      <c r="DV16" s="342">
        <f>Т!DV16</f>
        <v>0</v>
      </c>
      <c r="DW16" s="342">
        <f>Т!DW16</f>
        <v>0</v>
      </c>
      <c r="DX16" s="342">
        <f>Т!DX16</f>
        <v>0</v>
      </c>
      <c r="DY16" s="342">
        <f>Т!DY16</f>
        <v>0</v>
      </c>
      <c r="DZ16" s="342">
        <f>Т!DZ16</f>
        <v>0</v>
      </c>
      <c r="EA16" s="342">
        <f>Т!EA16</f>
        <v>0</v>
      </c>
      <c r="EB16" s="342">
        <f>Т!EB16</f>
        <v>0</v>
      </c>
      <c r="EC16" s="342">
        <f>Т!EC16</f>
        <v>0</v>
      </c>
      <c r="ED16" s="342">
        <f>Т!ED16</f>
        <v>0</v>
      </c>
      <c r="EE16" s="342">
        <f>Т!EE16</f>
        <v>0</v>
      </c>
      <c r="EF16" s="342">
        <f>Т!EF16</f>
        <v>0</v>
      </c>
      <c r="EG16" s="342">
        <f>Т!EG16</f>
        <v>0</v>
      </c>
      <c r="EH16" s="342">
        <f>Т!EH16</f>
        <v>0</v>
      </c>
      <c r="EI16" s="342">
        <f>Т!EI16</f>
        <v>0</v>
      </c>
      <c r="EJ16" s="342">
        <f>Т!EJ16</f>
        <v>0</v>
      </c>
      <c r="EK16" s="342">
        <f>Т!EK16</f>
        <v>0</v>
      </c>
      <c r="EL16" s="342">
        <f>Т!EL16</f>
        <v>0</v>
      </c>
      <c r="EM16" s="342">
        <f>Т!EM16</f>
        <v>0</v>
      </c>
      <c r="EN16" s="342">
        <f>Т!EN16</f>
        <v>0</v>
      </c>
      <c r="EO16" s="342">
        <f>Т!EO16</f>
        <v>0</v>
      </c>
      <c r="EP16" s="342">
        <f>Т!EP16</f>
        <v>0</v>
      </c>
      <c r="EQ16" s="342">
        <f>Т!EQ16</f>
        <v>0</v>
      </c>
      <c r="ER16" s="251"/>
      <c r="ES16" s="251"/>
      <c r="ET16" s="251"/>
      <c r="EU16" s="251"/>
      <c r="EV16" s="251"/>
      <c r="EW16" s="251"/>
      <c r="EX16" s="251"/>
      <c r="EY16" s="251"/>
      <c r="EZ16" s="342">
        <f>Т!EZ16</f>
        <v>0</v>
      </c>
      <c r="FA16" s="342">
        <f>Т!FA16</f>
        <v>0</v>
      </c>
      <c r="FB16" s="342">
        <f>Т!FB16</f>
        <v>0</v>
      </c>
      <c r="FC16" s="342">
        <f>Т!FC16</f>
        <v>0</v>
      </c>
      <c r="FD16" s="342">
        <f>Т!FD16</f>
        <v>0</v>
      </c>
      <c r="FE16" s="342">
        <f>Т!FE16</f>
        <v>0</v>
      </c>
      <c r="FF16" s="342">
        <f>Т!FF16</f>
        <v>0</v>
      </c>
      <c r="FG16" s="342">
        <f>Т!FG16</f>
        <v>0</v>
      </c>
      <c r="FH16" s="342">
        <f>Т!FH16</f>
        <v>0</v>
      </c>
      <c r="FI16" s="342">
        <f>Т!FI16</f>
        <v>0</v>
      </c>
      <c r="FJ16" s="342">
        <f>Т!FJ16</f>
        <v>0</v>
      </c>
      <c r="FK16" s="342">
        <f>Т!FK16</f>
        <v>0</v>
      </c>
      <c r="FL16" s="342">
        <f>Т!FL16</f>
        <v>0</v>
      </c>
      <c r="FM16" s="342">
        <f>Т!FM16</f>
        <v>0</v>
      </c>
      <c r="FN16" s="342">
        <f>Т!FN16</f>
        <v>0</v>
      </c>
      <c r="FO16" s="342">
        <f>Т!FO16</f>
        <v>0</v>
      </c>
      <c r="FP16" s="342">
        <f>Т!FP16</f>
        <v>0</v>
      </c>
      <c r="FQ16" s="342">
        <f>Т!FQ16</f>
        <v>0</v>
      </c>
      <c r="FR16" s="342">
        <f>Т!FR16</f>
        <v>0</v>
      </c>
      <c r="FS16" s="342">
        <f>Т!FS16</f>
        <v>0</v>
      </c>
      <c r="FT16" s="342">
        <f>Т!FT16</f>
        <v>0</v>
      </c>
      <c r="FU16" s="342">
        <f>Т!FU16</f>
        <v>0</v>
      </c>
      <c r="FV16" s="342">
        <f>Т!FV16</f>
        <v>0</v>
      </c>
      <c r="FW16" s="342">
        <f>Т!FW16</f>
        <v>0</v>
      </c>
      <c r="FX16" s="342">
        <f>Т!FX16</f>
        <v>0</v>
      </c>
      <c r="FY16" s="342">
        <f>Т!FY16</f>
        <v>0</v>
      </c>
      <c r="FZ16" s="342">
        <f>Т!FZ16</f>
        <v>0</v>
      </c>
      <c r="GA16" s="342">
        <f>Т!GA16</f>
        <v>0</v>
      </c>
      <c r="GB16" s="342">
        <f>Т!GB16</f>
        <v>0</v>
      </c>
      <c r="GC16" s="342">
        <f>Т!GC16</f>
        <v>0</v>
      </c>
      <c r="GD16" s="342">
        <f>Т!GD16</f>
        <v>0</v>
      </c>
      <c r="GE16" s="342">
        <f>Т!GE16</f>
        <v>0</v>
      </c>
      <c r="GF16" s="347"/>
      <c r="GG16" s="347"/>
      <c r="GH16" s="345"/>
      <c r="GI16" s="345"/>
      <c r="GJ16" s="345"/>
      <c r="GK16" s="345"/>
      <c r="GL16" s="345"/>
      <c r="GM16" s="275"/>
    </row>
    <row r="17" spans="6:195" s="265" customFormat="1" ht="12" customHeight="1">
      <c r="F17" s="339" t="s">
        <v>332</v>
      </c>
      <c r="G17" s="530" t="s">
        <v>473</v>
      </c>
      <c r="H17" s="530"/>
      <c r="I17" s="530"/>
      <c r="J17" s="530"/>
      <c r="K17" s="345"/>
      <c r="L17" s="345"/>
      <c r="M17" s="345"/>
      <c r="N17" s="345"/>
      <c r="O17" s="346"/>
      <c r="P17" s="342">
        <f>Т!P17</f>
        <v>0</v>
      </c>
      <c r="Q17" s="342">
        <f>Т!Q17</f>
        <v>0</v>
      </c>
      <c r="R17" s="342">
        <f>Т!R17</f>
        <v>1784.097</v>
      </c>
      <c r="S17" s="342">
        <f>Т!S17</f>
        <v>1405.7360000000001</v>
      </c>
      <c r="T17" s="342">
        <f>Т!T17</f>
        <v>0</v>
      </c>
      <c r="U17" s="342">
        <f>Т!U17</f>
        <v>0</v>
      </c>
      <c r="V17" s="342">
        <f>Т!V17</f>
        <v>1784.097</v>
      </c>
      <c r="W17" s="342">
        <f>Т!W17</f>
        <v>1405.7360000000001</v>
      </c>
      <c r="X17" s="342">
        <f>Т!X17</f>
        <v>0</v>
      </c>
      <c r="Y17" s="342">
        <f>Т!Y17</f>
        <v>0</v>
      </c>
      <c r="Z17" s="342">
        <f>Т!Z17</f>
        <v>0</v>
      </c>
      <c r="AA17" s="342">
        <f>Т!AA17</f>
        <v>0</v>
      </c>
      <c r="AB17" s="342">
        <f>Т!AB17</f>
        <v>0</v>
      </c>
      <c r="AC17" s="342">
        <f>Т!AC17</f>
        <v>0</v>
      </c>
      <c r="AD17" s="342">
        <f>Т!AD17</f>
        <v>0</v>
      </c>
      <c r="AE17" s="342">
        <f>Т!AE17</f>
        <v>0</v>
      </c>
      <c r="AF17" s="342">
        <f>Т!AF17</f>
        <v>0</v>
      </c>
      <c r="AG17" s="342">
        <f>Т!AG17</f>
        <v>0</v>
      </c>
      <c r="AH17" s="342">
        <f>Т!AH17</f>
        <v>0</v>
      </c>
      <c r="AI17" s="342">
        <f>Т!AI17</f>
        <v>0</v>
      </c>
      <c r="AJ17" s="342">
        <f>Т!AJ17</f>
        <v>0</v>
      </c>
      <c r="AK17" s="342">
        <f>Т!AK17</f>
        <v>0</v>
      </c>
      <c r="AL17" s="342">
        <f>Т!AL17</f>
        <v>0</v>
      </c>
      <c r="AM17" s="342">
        <f>Т!AM17</f>
        <v>0</v>
      </c>
      <c r="AN17" s="342">
        <f>Т!AN17</f>
        <v>0</v>
      </c>
      <c r="AO17" s="342">
        <f>Т!AO17</f>
        <v>0</v>
      </c>
      <c r="AP17" s="342">
        <f>Т!AP17</f>
        <v>0</v>
      </c>
      <c r="AQ17" s="342">
        <f>Т!AQ17</f>
        <v>0</v>
      </c>
      <c r="AR17" s="342">
        <f>Т!AR17</f>
        <v>0</v>
      </c>
      <c r="AS17" s="342">
        <f>Т!AS17</f>
        <v>0</v>
      </c>
      <c r="AT17" s="342">
        <f>Т!AT17</f>
        <v>0</v>
      </c>
      <c r="AU17" s="342">
        <f>Т!AU17</f>
        <v>0</v>
      </c>
      <c r="AV17" s="342">
        <f>Т!AV17</f>
        <v>0</v>
      </c>
      <c r="AW17" s="342">
        <f>Т!AW17</f>
        <v>0</v>
      </c>
      <c r="AX17" s="342">
        <f>Т!AX17</f>
        <v>0</v>
      </c>
      <c r="AY17" s="342">
        <f>Т!AY17</f>
        <v>0</v>
      </c>
      <c r="AZ17" s="342">
        <f>Т!AZ17</f>
        <v>0</v>
      </c>
      <c r="BA17" s="342">
        <f>Т!BA17</f>
        <v>0</v>
      </c>
      <c r="BB17" s="342">
        <f>Т!BB17</f>
        <v>0</v>
      </c>
      <c r="BC17" s="342">
        <f>Т!BC17</f>
        <v>0</v>
      </c>
      <c r="BD17" s="342">
        <f>Т!BD17</f>
        <v>0</v>
      </c>
      <c r="BE17" s="342">
        <f>Т!BE17</f>
        <v>0</v>
      </c>
      <c r="BF17" s="342">
        <f>Т!BF17</f>
        <v>0</v>
      </c>
      <c r="BG17" s="342">
        <f>Т!BG17</f>
        <v>0</v>
      </c>
      <c r="BH17" s="342">
        <f>Т!BH17</f>
        <v>0</v>
      </c>
      <c r="BI17" s="342">
        <f>Т!BI17</f>
        <v>0</v>
      </c>
      <c r="BJ17" s="342">
        <f>Т!BJ17</f>
        <v>0</v>
      </c>
      <c r="BK17" s="342">
        <f>Т!BK17</f>
        <v>0</v>
      </c>
      <c r="BL17" s="342">
        <f>Т!BL17</f>
        <v>0</v>
      </c>
      <c r="BM17" s="342">
        <f>Т!BM17</f>
        <v>0</v>
      </c>
      <c r="BN17" s="342">
        <f>Т!BN17</f>
        <v>0</v>
      </c>
      <c r="BO17" s="342">
        <f>Т!BO17</f>
        <v>0</v>
      </c>
      <c r="BP17" s="342">
        <f>Т!BP17</f>
        <v>0</v>
      </c>
      <c r="BQ17" s="342">
        <f>Т!BQ17</f>
        <v>0</v>
      </c>
      <c r="BR17" s="342">
        <f>Т!BR17</f>
        <v>0</v>
      </c>
      <c r="BS17" s="342">
        <f>Т!BS17</f>
        <v>0</v>
      </c>
      <c r="BT17" s="342">
        <f>Т!BT17</f>
        <v>0</v>
      </c>
      <c r="BU17" s="342">
        <f>Т!BU17</f>
        <v>0</v>
      </c>
      <c r="BV17" s="342">
        <f>Т!BV17</f>
        <v>0</v>
      </c>
      <c r="BW17" s="342">
        <f>Т!BW17</f>
        <v>0</v>
      </c>
      <c r="BX17" s="342">
        <f>Т!BX17</f>
        <v>0</v>
      </c>
      <c r="BY17" s="342">
        <f>Т!BY17</f>
        <v>0</v>
      </c>
      <c r="BZ17" s="342">
        <f>Т!BZ17</f>
        <v>0</v>
      </c>
      <c r="CA17" s="342">
        <f>Т!CA17</f>
        <v>0</v>
      </c>
      <c r="CB17" s="342">
        <f>Т!CB17</f>
        <v>0</v>
      </c>
      <c r="CC17" s="342">
        <f>Т!CC17</f>
        <v>0</v>
      </c>
      <c r="CD17" s="342">
        <f>Т!CD17</f>
        <v>0</v>
      </c>
      <c r="CE17" s="342">
        <f>Т!CE17</f>
        <v>0</v>
      </c>
      <c r="CF17" s="342">
        <f>Т!CF17</f>
        <v>0</v>
      </c>
      <c r="CG17" s="342">
        <f>Т!CG17</f>
        <v>0</v>
      </c>
      <c r="CH17" s="342">
        <f>Т!CH17</f>
        <v>0</v>
      </c>
      <c r="CI17" s="342">
        <f>Т!CI17</f>
        <v>0</v>
      </c>
      <c r="CJ17" s="342">
        <f>Т!CJ17</f>
        <v>0</v>
      </c>
      <c r="CK17" s="342">
        <f>Т!CK17</f>
        <v>0</v>
      </c>
      <c r="CL17" s="342">
        <f>Т!CL17</f>
        <v>0</v>
      </c>
      <c r="CM17" s="342">
        <f>Т!CM17</f>
        <v>0</v>
      </c>
      <c r="CN17" s="342">
        <f>Т!CN17</f>
        <v>0</v>
      </c>
      <c r="CO17" s="342">
        <f>Т!CO17</f>
        <v>0</v>
      </c>
      <c r="CP17" s="342">
        <f>Т!CP17</f>
        <v>0</v>
      </c>
      <c r="CQ17" s="342">
        <f>Т!CQ17</f>
        <v>0</v>
      </c>
      <c r="CR17" s="342">
        <f>Т!CR17</f>
        <v>0</v>
      </c>
      <c r="CS17" s="342">
        <f>Т!CS17</f>
        <v>0</v>
      </c>
      <c r="CT17" s="342">
        <f>Т!CT17</f>
        <v>0</v>
      </c>
      <c r="CU17" s="342">
        <f>Т!CU17</f>
        <v>0</v>
      </c>
      <c r="CV17" s="342">
        <f>Т!CV17</f>
        <v>0</v>
      </c>
      <c r="CW17" s="342">
        <f>Т!CW17</f>
        <v>0</v>
      </c>
      <c r="CX17" s="342">
        <f>Т!CX17</f>
        <v>0</v>
      </c>
      <c r="CY17" s="342">
        <f>Т!CY17</f>
        <v>0</v>
      </c>
      <c r="CZ17" s="342">
        <f>Т!CZ17</f>
        <v>0</v>
      </c>
      <c r="DA17" s="342">
        <f>Т!DA17</f>
        <v>0</v>
      </c>
      <c r="DB17" s="342">
        <f>Т!DB17</f>
        <v>0</v>
      </c>
      <c r="DC17" s="342">
        <f>Т!DC17</f>
        <v>0</v>
      </c>
      <c r="DD17" s="342">
        <f>Т!DD17</f>
        <v>0</v>
      </c>
      <c r="DE17" s="342">
        <f>Т!DE17</f>
        <v>0</v>
      </c>
      <c r="DF17" s="342">
        <f>Т!DF17</f>
        <v>0</v>
      </c>
      <c r="DG17" s="342">
        <f>Т!DG17</f>
        <v>0</v>
      </c>
      <c r="DH17" s="342">
        <f>Т!DH17</f>
        <v>0</v>
      </c>
      <c r="DI17" s="342">
        <f>Т!DI17</f>
        <v>0</v>
      </c>
      <c r="DJ17" s="342">
        <f>Т!DJ17</f>
        <v>0</v>
      </c>
      <c r="DK17" s="342">
        <f>Т!DK17</f>
        <v>0</v>
      </c>
      <c r="DL17" s="342">
        <f>Т!DL17</f>
        <v>0</v>
      </c>
      <c r="DM17" s="342">
        <f>Т!DM17</f>
        <v>0</v>
      </c>
      <c r="DN17" s="342">
        <f>Т!DN17</f>
        <v>0</v>
      </c>
      <c r="DO17" s="342">
        <f>Т!DO17</f>
        <v>0</v>
      </c>
      <c r="DP17" s="342">
        <f>Т!DP17</f>
        <v>0</v>
      </c>
      <c r="DQ17" s="342">
        <f>Т!DQ17</f>
        <v>0</v>
      </c>
      <c r="DR17" s="342">
        <f>Т!DR17</f>
        <v>0</v>
      </c>
      <c r="DS17" s="342">
        <f>Т!DS17</f>
        <v>0</v>
      </c>
      <c r="DT17" s="342">
        <f>Т!DT17</f>
        <v>0</v>
      </c>
      <c r="DU17" s="342">
        <f>Т!DU17</f>
        <v>0</v>
      </c>
      <c r="DV17" s="342">
        <f>Т!DV17</f>
        <v>0</v>
      </c>
      <c r="DW17" s="342">
        <f>Т!DW17</f>
        <v>0</v>
      </c>
      <c r="DX17" s="342">
        <f>Т!DX17</f>
        <v>0</v>
      </c>
      <c r="DY17" s="342">
        <f>Т!DY17</f>
        <v>0</v>
      </c>
      <c r="DZ17" s="342">
        <f>Т!DZ17</f>
        <v>0</v>
      </c>
      <c r="EA17" s="342">
        <f>Т!EA17</f>
        <v>0</v>
      </c>
      <c r="EB17" s="342">
        <f>Т!EB17</f>
        <v>0</v>
      </c>
      <c r="EC17" s="342">
        <f>Т!EC17</f>
        <v>0</v>
      </c>
      <c r="ED17" s="342">
        <f>Т!ED17</f>
        <v>0</v>
      </c>
      <c r="EE17" s="342">
        <f>Т!EE17</f>
        <v>0</v>
      </c>
      <c r="EF17" s="342">
        <f>Т!EF17</f>
        <v>0</v>
      </c>
      <c r="EG17" s="342">
        <f>Т!EG17</f>
        <v>0</v>
      </c>
      <c r="EH17" s="342">
        <f>Т!EH17</f>
        <v>0</v>
      </c>
      <c r="EI17" s="342">
        <f>Т!EI17</f>
        <v>0</v>
      </c>
      <c r="EJ17" s="342">
        <f>Т!EJ17</f>
        <v>0</v>
      </c>
      <c r="EK17" s="342">
        <f>Т!EK17</f>
        <v>0</v>
      </c>
      <c r="EL17" s="342">
        <f>Т!EL17</f>
        <v>0</v>
      </c>
      <c r="EM17" s="342">
        <f>Т!EM17</f>
        <v>0</v>
      </c>
      <c r="EN17" s="342">
        <f>Т!EN17</f>
        <v>0</v>
      </c>
      <c r="EO17" s="342">
        <f>Т!EO17</f>
        <v>0</v>
      </c>
      <c r="EP17" s="342">
        <f>Т!EP17</f>
        <v>0</v>
      </c>
      <c r="EQ17" s="342">
        <f>Т!EQ17</f>
        <v>0</v>
      </c>
      <c r="ER17" s="251"/>
      <c r="ES17" s="251"/>
      <c r="ET17" s="251"/>
      <c r="EU17" s="251"/>
      <c r="EV17" s="251"/>
      <c r="EW17" s="251"/>
      <c r="EX17" s="251"/>
      <c r="EY17" s="251"/>
      <c r="EZ17" s="342">
        <f>Т!EZ17</f>
        <v>0</v>
      </c>
      <c r="FA17" s="342">
        <f>Т!FA17</f>
        <v>0</v>
      </c>
      <c r="FB17" s="342">
        <f>Т!FB17</f>
        <v>0</v>
      </c>
      <c r="FC17" s="342">
        <f>Т!FC17</f>
        <v>0</v>
      </c>
      <c r="FD17" s="342">
        <f>Т!FD17</f>
        <v>0</v>
      </c>
      <c r="FE17" s="342">
        <f>Т!FE17</f>
        <v>0</v>
      </c>
      <c r="FF17" s="342">
        <f>Т!FF17</f>
        <v>0</v>
      </c>
      <c r="FG17" s="342">
        <f>Т!FG17</f>
        <v>0</v>
      </c>
      <c r="FH17" s="342">
        <f>Т!FH17</f>
        <v>0</v>
      </c>
      <c r="FI17" s="342">
        <f>Т!FI17</f>
        <v>0</v>
      </c>
      <c r="FJ17" s="342">
        <f>Т!FJ17</f>
        <v>0</v>
      </c>
      <c r="FK17" s="342">
        <f>Т!FK17</f>
        <v>0</v>
      </c>
      <c r="FL17" s="342">
        <f>Т!FL17</f>
        <v>0</v>
      </c>
      <c r="FM17" s="342">
        <f>Т!FM17</f>
        <v>0</v>
      </c>
      <c r="FN17" s="342">
        <f>Т!FN17</f>
        <v>0</v>
      </c>
      <c r="FO17" s="342">
        <f>Т!FO17</f>
        <v>0</v>
      </c>
      <c r="FP17" s="342">
        <f>Т!FP17</f>
        <v>0</v>
      </c>
      <c r="FQ17" s="342">
        <f>Т!FQ17</f>
        <v>0</v>
      </c>
      <c r="FR17" s="342">
        <f>Т!FR17</f>
        <v>0</v>
      </c>
      <c r="FS17" s="342">
        <f>Т!FS17</f>
        <v>0</v>
      </c>
      <c r="FT17" s="342">
        <f>Т!FT17</f>
        <v>0</v>
      </c>
      <c r="FU17" s="342">
        <f>Т!FU17</f>
        <v>0</v>
      </c>
      <c r="FV17" s="342">
        <f>Т!FV17</f>
        <v>0</v>
      </c>
      <c r="FW17" s="342">
        <f>Т!FW17</f>
        <v>0</v>
      </c>
      <c r="FX17" s="342">
        <f>Т!FX17</f>
        <v>0</v>
      </c>
      <c r="FY17" s="342">
        <f>Т!FY17</f>
        <v>0</v>
      </c>
      <c r="FZ17" s="342">
        <f>Т!FZ17</f>
        <v>0</v>
      </c>
      <c r="GA17" s="342">
        <f>Т!GA17</f>
        <v>0</v>
      </c>
      <c r="GB17" s="342">
        <f>Т!GB17</f>
        <v>0</v>
      </c>
      <c r="GC17" s="342">
        <f>Т!GC17</f>
        <v>0</v>
      </c>
      <c r="GD17" s="342">
        <f>Т!GD17</f>
        <v>0</v>
      </c>
      <c r="GE17" s="342">
        <f>Т!GE17</f>
        <v>0</v>
      </c>
      <c r="GF17" s="347"/>
      <c r="GG17" s="347"/>
      <c r="GH17" s="345"/>
      <c r="GI17" s="345"/>
      <c r="GJ17" s="345"/>
      <c r="GK17" s="345"/>
      <c r="GL17" s="345"/>
      <c r="GM17" s="275"/>
    </row>
    <row r="18" spans="6:195" s="265" customFormat="1" ht="12" customHeight="1">
      <c r="F18" s="339" t="s">
        <v>333</v>
      </c>
      <c r="G18" s="530" t="s">
        <v>347</v>
      </c>
      <c r="H18" s="530"/>
      <c r="I18" s="530"/>
      <c r="J18" s="530"/>
      <c r="K18" s="345"/>
      <c r="L18" s="345"/>
      <c r="M18" s="345"/>
      <c r="N18" s="345"/>
      <c r="O18" s="346"/>
      <c r="P18" s="34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1"/>
      <c r="DR18" s="251"/>
      <c r="DS18" s="251"/>
      <c r="DT18" s="251"/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1"/>
      <c r="EI18" s="251"/>
      <c r="EJ18" s="251"/>
      <c r="EK18" s="251"/>
      <c r="EL18" s="251"/>
      <c r="EM18" s="251"/>
      <c r="EN18" s="251"/>
      <c r="EO18" s="251"/>
      <c r="EP18" s="251"/>
      <c r="EQ18" s="251"/>
      <c r="ER18" s="251"/>
      <c r="ES18" s="251"/>
      <c r="ET18" s="251"/>
      <c r="EU18" s="251"/>
      <c r="EV18" s="251"/>
      <c r="EW18" s="251"/>
      <c r="EX18" s="251"/>
      <c r="EY18" s="251"/>
      <c r="EZ18" s="251"/>
      <c r="FA18" s="251"/>
      <c r="FB18" s="251"/>
      <c r="FC18" s="251"/>
      <c r="FD18" s="251"/>
      <c r="FE18" s="251"/>
      <c r="FF18" s="251"/>
      <c r="FG18" s="251"/>
      <c r="FH18" s="251"/>
      <c r="FI18" s="251"/>
      <c r="FJ18" s="251"/>
      <c r="FK18" s="251"/>
      <c r="FL18" s="251"/>
      <c r="FM18" s="251"/>
      <c r="FN18" s="251"/>
      <c r="FO18" s="251"/>
      <c r="FP18" s="251"/>
      <c r="FQ18" s="251"/>
      <c r="FR18" s="251"/>
      <c r="FS18" s="251"/>
      <c r="FT18" s="251"/>
      <c r="FU18" s="251"/>
      <c r="FV18" s="251"/>
      <c r="FW18" s="251"/>
      <c r="FX18" s="251"/>
      <c r="FY18" s="251"/>
      <c r="FZ18" s="251"/>
      <c r="GA18" s="251"/>
      <c r="GB18" s="251"/>
      <c r="GC18" s="251"/>
      <c r="GD18" s="251"/>
      <c r="GE18" s="251"/>
      <c r="GF18" s="347"/>
      <c r="GG18" s="347"/>
      <c r="GH18" s="345"/>
      <c r="GI18" s="345"/>
      <c r="GJ18" s="345"/>
      <c r="GK18" s="345"/>
      <c r="GL18" s="345"/>
      <c r="GM18" s="275"/>
    </row>
    <row r="19" spans="6:195" s="265" customFormat="1" ht="12" customHeight="1">
      <c r="F19" s="339" t="s">
        <v>335</v>
      </c>
      <c r="G19" s="530" t="s">
        <v>432</v>
      </c>
      <c r="H19" s="530"/>
      <c r="I19" s="530"/>
      <c r="J19" s="530"/>
      <c r="K19" s="345"/>
      <c r="L19" s="345"/>
      <c r="M19" s="345"/>
      <c r="N19" s="345"/>
      <c r="O19" s="346"/>
      <c r="P19" s="342">
        <f>Т!P19</f>
        <v>0</v>
      </c>
      <c r="Q19" s="342">
        <f>Т!Q19</f>
        <v>0</v>
      </c>
      <c r="R19" s="342">
        <f>Т!R19</f>
        <v>2058.8479379999999</v>
      </c>
      <c r="S19" s="342">
        <f>Т!S19</f>
        <v>1622.2193440000001</v>
      </c>
      <c r="T19" s="342">
        <f>Т!T19</f>
        <v>0</v>
      </c>
      <c r="U19" s="342">
        <f>Т!U19</f>
        <v>0</v>
      </c>
      <c r="V19" s="342">
        <f>Т!V19</f>
        <v>2058.8479379999999</v>
      </c>
      <c r="W19" s="342">
        <f>Т!W19</f>
        <v>1622.2193440000001</v>
      </c>
      <c r="X19" s="342">
        <f>Т!X19</f>
        <v>0</v>
      </c>
      <c r="Y19" s="342">
        <f>Т!Y19</f>
        <v>0</v>
      </c>
      <c r="Z19" s="342">
        <f>Т!Z19</f>
        <v>0</v>
      </c>
      <c r="AA19" s="342">
        <f>Т!AA19</f>
        <v>0</v>
      </c>
      <c r="AB19" s="342">
        <f>Т!AB19</f>
        <v>0</v>
      </c>
      <c r="AC19" s="342">
        <f>Т!AC19</f>
        <v>0</v>
      </c>
      <c r="AD19" s="342">
        <f>Т!AD19</f>
        <v>0</v>
      </c>
      <c r="AE19" s="342">
        <f>Т!AE19</f>
        <v>0</v>
      </c>
      <c r="AF19" s="342">
        <f>Т!AF19</f>
        <v>0</v>
      </c>
      <c r="AG19" s="342">
        <f>Т!AG19</f>
        <v>0</v>
      </c>
      <c r="AH19" s="342">
        <f>Т!AH19</f>
        <v>0</v>
      </c>
      <c r="AI19" s="342">
        <f>Т!AI19</f>
        <v>0</v>
      </c>
      <c r="AJ19" s="342">
        <f>Т!AJ19</f>
        <v>0</v>
      </c>
      <c r="AK19" s="342">
        <f>Т!AK19</f>
        <v>0</v>
      </c>
      <c r="AL19" s="342">
        <f>Т!AL19</f>
        <v>0</v>
      </c>
      <c r="AM19" s="342">
        <f>Т!AM19</f>
        <v>0</v>
      </c>
      <c r="AN19" s="342">
        <f>Т!AN19</f>
        <v>0</v>
      </c>
      <c r="AO19" s="342">
        <f>Т!AO19</f>
        <v>0</v>
      </c>
      <c r="AP19" s="342">
        <f>Т!AP19</f>
        <v>0</v>
      </c>
      <c r="AQ19" s="342">
        <f>Т!AQ19</f>
        <v>0</v>
      </c>
      <c r="AR19" s="342">
        <f>Т!AR19</f>
        <v>0</v>
      </c>
      <c r="AS19" s="342">
        <f>Т!AS19</f>
        <v>0</v>
      </c>
      <c r="AT19" s="342">
        <f>Т!AT19</f>
        <v>0</v>
      </c>
      <c r="AU19" s="342">
        <f>Т!AU19</f>
        <v>0</v>
      </c>
      <c r="AV19" s="342">
        <f>Т!AV19</f>
        <v>0</v>
      </c>
      <c r="AW19" s="342">
        <f>Т!AW19</f>
        <v>0</v>
      </c>
      <c r="AX19" s="342">
        <f>Т!AX19</f>
        <v>0</v>
      </c>
      <c r="AY19" s="342">
        <f>Т!AY19</f>
        <v>0</v>
      </c>
      <c r="AZ19" s="342">
        <f>Т!AZ19</f>
        <v>0</v>
      </c>
      <c r="BA19" s="342">
        <f>Т!BA19</f>
        <v>0</v>
      </c>
      <c r="BB19" s="342">
        <f>Т!BB19</f>
        <v>0</v>
      </c>
      <c r="BC19" s="342">
        <f>Т!BC19</f>
        <v>0</v>
      </c>
      <c r="BD19" s="342">
        <f>Т!BD19</f>
        <v>0</v>
      </c>
      <c r="BE19" s="342">
        <f>Т!BE19</f>
        <v>0</v>
      </c>
      <c r="BF19" s="342">
        <f>Т!BF19</f>
        <v>0</v>
      </c>
      <c r="BG19" s="342">
        <f>Т!BG19</f>
        <v>0</v>
      </c>
      <c r="BH19" s="342">
        <f>Т!BH19</f>
        <v>0</v>
      </c>
      <c r="BI19" s="342">
        <f>Т!BI19</f>
        <v>0</v>
      </c>
      <c r="BJ19" s="342">
        <f>Т!BJ19</f>
        <v>0</v>
      </c>
      <c r="BK19" s="342">
        <f>Т!BK19</f>
        <v>0</v>
      </c>
      <c r="BL19" s="342">
        <f>Т!BL19</f>
        <v>0</v>
      </c>
      <c r="BM19" s="342">
        <f>Т!BM19</f>
        <v>0</v>
      </c>
      <c r="BN19" s="342">
        <f>Т!BN19</f>
        <v>0</v>
      </c>
      <c r="BO19" s="342">
        <f>Т!BO19</f>
        <v>0</v>
      </c>
      <c r="BP19" s="342">
        <f>Т!BP19</f>
        <v>0</v>
      </c>
      <c r="BQ19" s="342">
        <f>Т!BQ19</f>
        <v>0</v>
      </c>
      <c r="BR19" s="342">
        <f>Т!BR19</f>
        <v>0</v>
      </c>
      <c r="BS19" s="342">
        <f>Т!BS19</f>
        <v>0</v>
      </c>
      <c r="BT19" s="342">
        <f>Т!BT19</f>
        <v>0</v>
      </c>
      <c r="BU19" s="342">
        <f>Т!BU19</f>
        <v>0</v>
      </c>
      <c r="BV19" s="342">
        <f>Т!BV19</f>
        <v>0</v>
      </c>
      <c r="BW19" s="342">
        <f>Т!BW19</f>
        <v>0</v>
      </c>
      <c r="BX19" s="342">
        <f>Т!BX19</f>
        <v>0</v>
      </c>
      <c r="BY19" s="342">
        <f>Т!BY19</f>
        <v>0</v>
      </c>
      <c r="BZ19" s="342">
        <f>Т!BZ19</f>
        <v>0</v>
      </c>
      <c r="CA19" s="342">
        <f>Т!CA19</f>
        <v>0</v>
      </c>
      <c r="CB19" s="342">
        <f>Т!CB19</f>
        <v>0</v>
      </c>
      <c r="CC19" s="342">
        <f>Т!CC19</f>
        <v>0</v>
      </c>
      <c r="CD19" s="342">
        <f>Т!CD19</f>
        <v>0</v>
      </c>
      <c r="CE19" s="342">
        <f>Т!CE19</f>
        <v>0</v>
      </c>
      <c r="CF19" s="342">
        <f>Т!CF19</f>
        <v>0</v>
      </c>
      <c r="CG19" s="342">
        <f>Т!CG19</f>
        <v>0</v>
      </c>
      <c r="CH19" s="342">
        <f>Т!CH19</f>
        <v>0</v>
      </c>
      <c r="CI19" s="342">
        <f>Т!CI19</f>
        <v>0</v>
      </c>
      <c r="CJ19" s="342">
        <f>Т!CJ19</f>
        <v>0</v>
      </c>
      <c r="CK19" s="342">
        <f>Т!CK19</f>
        <v>0</v>
      </c>
      <c r="CL19" s="342">
        <f>Т!CL19</f>
        <v>0</v>
      </c>
      <c r="CM19" s="342">
        <f>Т!CM19</f>
        <v>0</v>
      </c>
      <c r="CN19" s="342">
        <f>Т!CN19</f>
        <v>0</v>
      </c>
      <c r="CO19" s="342">
        <f>Т!CO19</f>
        <v>0</v>
      </c>
      <c r="CP19" s="342">
        <f>Т!CP19</f>
        <v>0</v>
      </c>
      <c r="CQ19" s="342">
        <f>Т!CQ19</f>
        <v>0</v>
      </c>
      <c r="CR19" s="342">
        <f>Т!CR19</f>
        <v>0</v>
      </c>
      <c r="CS19" s="342">
        <f>Т!CS19</f>
        <v>0</v>
      </c>
      <c r="CT19" s="342">
        <f>Т!CT19</f>
        <v>0</v>
      </c>
      <c r="CU19" s="342">
        <f>Т!CU19</f>
        <v>0</v>
      </c>
      <c r="CV19" s="342">
        <f>Т!CV19</f>
        <v>0</v>
      </c>
      <c r="CW19" s="342">
        <f>Т!CW19</f>
        <v>0</v>
      </c>
      <c r="CX19" s="342">
        <f>Т!CX19</f>
        <v>0</v>
      </c>
      <c r="CY19" s="342">
        <f>Т!CY19</f>
        <v>0</v>
      </c>
      <c r="CZ19" s="342">
        <f>Т!CZ19</f>
        <v>0</v>
      </c>
      <c r="DA19" s="342">
        <f>Т!DA19</f>
        <v>0</v>
      </c>
      <c r="DB19" s="342">
        <f>Т!DB19</f>
        <v>0</v>
      </c>
      <c r="DC19" s="342">
        <f>Т!DC19</f>
        <v>0</v>
      </c>
      <c r="DD19" s="342">
        <f>Т!DD19</f>
        <v>0</v>
      </c>
      <c r="DE19" s="342">
        <f>Т!DE19</f>
        <v>0</v>
      </c>
      <c r="DF19" s="342">
        <f>Т!DF19</f>
        <v>0</v>
      </c>
      <c r="DG19" s="342">
        <f>Т!DG19</f>
        <v>0</v>
      </c>
      <c r="DH19" s="342">
        <f>Т!DH19</f>
        <v>0</v>
      </c>
      <c r="DI19" s="342">
        <f>Т!DI19</f>
        <v>0</v>
      </c>
      <c r="DJ19" s="342">
        <f>Т!DJ19</f>
        <v>0</v>
      </c>
      <c r="DK19" s="342">
        <f>Т!DK19</f>
        <v>0</v>
      </c>
      <c r="DL19" s="342">
        <f>Т!DL19</f>
        <v>0</v>
      </c>
      <c r="DM19" s="342">
        <f>Т!DM19</f>
        <v>0</v>
      </c>
      <c r="DN19" s="342">
        <f>Т!DN19</f>
        <v>0</v>
      </c>
      <c r="DO19" s="342">
        <f>Т!DO19</f>
        <v>0</v>
      </c>
      <c r="DP19" s="342">
        <f>Т!DP19</f>
        <v>0</v>
      </c>
      <c r="DQ19" s="342">
        <f>Т!DQ19</f>
        <v>0</v>
      </c>
      <c r="DR19" s="342">
        <f>Т!DR19</f>
        <v>0</v>
      </c>
      <c r="DS19" s="342">
        <f>Т!DS19</f>
        <v>0</v>
      </c>
      <c r="DT19" s="342">
        <f>Т!DT19</f>
        <v>0</v>
      </c>
      <c r="DU19" s="342">
        <f>Т!DU19</f>
        <v>0</v>
      </c>
      <c r="DV19" s="342">
        <f>Т!DV19</f>
        <v>0</v>
      </c>
      <c r="DW19" s="342">
        <f>Т!DW19</f>
        <v>0</v>
      </c>
      <c r="DX19" s="342">
        <f>Т!DX19</f>
        <v>0</v>
      </c>
      <c r="DY19" s="342">
        <f>Т!DY19</f>
        <v>0</v>
      </c>
      <c r="DZ19" s="342">
        <f>Т!DZ19</f>
        <v>0</v>
      </c>
      <c r="EA19" s="342">
        <f>Т!EA19</f>
        <v>0</v>
      </c>
      <c r="EB19" s="342">
        <f>Т!EB19</f>
        <v>0</v>
      </c>
      <c r="EC19" s="342">
        <f>Т!EC19</f>
        <v>0</v>
      </c>
      <c r="ED19" s="342">
        <f>Т!ED19</f>
        <v>0</v>
      </c>
      <c r="EE19" s="342">
        <f>Т!EE19</f>
        <v>0</v>
      </c>
      <c r="EF19" s="342">
        <f>Т!EF19</f>
        <v>0</v>
      </c>
      <c r="EG19" s="342">
        <f>Т!EG19</f>
        <v>0</v>
      </c>
      <c r="EH19" s="342">
        <f>Т!EH19</f>
        <v>0</v>
      </c>
      <c r="EI19" s="342">
        <f>Т!EI19</f>
        <v>0</v>
      </c>
      <c r="EJ19" s="342">
        <f>Т!EJ19</f>
        <v>0</v>
      </c>
      <c r="EK19" s="342">
        <f>Т!EK19</f>
        <v>0</v>
      </c>
      <c r="EL19" s="342">
        <f>Т!EL19</f>
        <v>0</v>
      </c>
      <c r="EM19" s="342">
        <f>Т!EM19</f>
        <v>0</v>
      </c>
      <c r="EN19" s="342">
        <f>Т!EN19</f>
        <v>0</v>
      </c>
      <c r="EO19" s="342">
        <f>Т!EO19</f>
        <v>0</v>
      </c>
      <c r="EP19" s="342">
        <f>Т!EP19</f>
        <v>0</v>
      </c>
      <c r="EQ19" s="342">
        <f>Т!EQ19</f>
        <v>0</v>
      </c>
      <c r="ER19" s="251"/>
      <c r="ES19" s="251"/>
      <c r="ET19" s="251"/>
      <c r="EU19" s="251"/>
      <c r="EV19" s="251"/>
      <c r="EW19" s="251"/>
      <c r="EX19" s="251"/>
      <c r="EY19" s="251"/>
      <c r="EZ19" s="342">
        <f>Т!EZ19</f>
        <v>0</v>
      </c>
      <c r="FA19" s="342">
        <f>Т!FA19</f>
        <v>0</v>
      </c>
      <c r="FB19" s="342">
        <f>Т!FB19</f>
        <v>0</v>
      </c>
      <c r="FC19" s="342">
        <f>Т!FC19</f>
        <v>0</v>
      </c>
      <c r="FD19" s="342">
        <f>Т!FD19</f>
        <v>0</v>
      </c>
      <c r="FE19" s="342">
        <f>Т!FE19</f>
        <v>0</v>
      </c>
      <c r="FF19" s="342">
        <f>Т!FF19</f>
        <v>0</v>
      </c>
      <c r="FG19" s="342">
        <f>Т!FG19</f>
        <v>0</v>
      </c>
      <c r="FH19" s="342">
        <f>Т!FH19</f>
        <v>0</v>
      </c>
      <c r="FI19" s="342">
        <f>Т!FI19</f>
        <v>0</v>
      </c>
      <c r="FJ19" s="342">
        <f>Т!FJ19</f>
        <v>0</v>
      </c>
      <c r="FK19" s="342">
        <f>Т!FK19</f>
        <v>0</v>
      </c>
      <c r="FL19" s="342">
        <f>Т!FL19</f>
        <v>0</v>
      </c>
      <c r="FM19" s="342">
        <f>Т!FM19</f>
        <v>0</v>
      </c>
      <c r="FN19" s="342">
        <f>Т!FN19</f>
        <v>0</v>
      </c>
      <c r="FO19" s="342">
        <f>Т!FO19</f>
        <v>0</v>
      </c>
      <c r="FP19" s="342">
        <f>Т!FP19</f>
        <v>0</v>
      </c>
      <c r="FQ19" s="342">
        <f>Т!FQ19</f>
        <v>0</v>
      </c>
      <c r="FR19" s="342">
        <f>Т!FR19</f>
        <v>0</v>
      </c>
      <c r="FS19" s="342">
        <f>Т!FS19</f>
        <v>0</v>
      </c>
      <c r="FT19" s="342">
        <f>Т!FT19</f>
        <v>0</v>
      </c>
      <c r="FU19" s="342">
        <f>Т!FU19</f>
        <v>0</v>
      </c>
      <c r="FV19" s="342">
        <f>Т!FV19</f>
        <v>0</v>
      </c>
      <c r="FW19" s="342">
        <f>Т!FW19</f>
        <v>0</v>
      </c>
      <c r="FX19" s="342">
        <f>Т!FX19</f>
        <v>0</v>
      </c>
      <c r="FY19" s="342">
        <f>Т!FY19</f>
        <v>0</v>
      </c>
      <c r="FZ19" s="342">
        <f>Т!FZ19</f>
        <v>0</v>
      </c>
      <c r="GA19" s="342">
        <f>Т!GA19</f>
        <v>0</v>
      </c>
      <c r="GB19" s="342">
        <f>Т!GB19</f>
        <v>0</v>
      </c>
      <c r="GC19" s="342">
        <f>Т!GC19</f>
        <v>0</v>
      </c>
      <c r="GD19" s="342">
        <f>Т!GD19</f>
        <v>0</v>
      </c>
      <c r="GE19" s="342">
        <f>Т!GE19</f>
        <v>0</v>
      </c>
      <c r="GF19" s="347"/>
      <c r="GG19" s="347"/>
      <c r="GH19" s="345"/>
      <c r="GI19" s="345"/>
      <c r="GJ19" s="345"/>
      <c r="GK19" s="345"/>
      <c r="GL19" s="345"/>
      <c r="GM19" s="275"/>
    </row>
    <row r="20" spans="6:195" s="265" customFormat="1" ht="12" hidden="1" customHeight="1">
      <c r="F20" s="339" t="s">
        <v>103</v>
      </c>
      <c r="G20" s="586" t="s">
        <v>433</v>
      </c>
      <c r="H20" s="586"/>
      <c r="I20" s="586"/>
      <c r="J20" s="220" t="s">
        <v>69</v>
      </c>
      <c r="K20" s="345"/>
      <c r="L20" s="345"/>
      <c r="M20" s="345"/>
      <c r="N20" s="345"/>
      <c r="O20" s="346"/>
      <c r="P20" s="342">
        <f>Т!P20</f>
        <v>0</v>
      </c>
      <c r="Q20" s="342">
        <f>Т!Q20</f>
        <v>0</v>
      </c>
      <c r="R20" s="342">
        <f>Т!R20</f>
        <v>9238.7214999910047</v>
      </c>
      <c r="S20" s="342">
        <f>Т!S20</f>
        <v>7274.4703799937188</v>
      </c>
      <c r="T20" s="342">
        <f>Т!T20</f>
        <v>0</v>
      </c>
      <c r="U20" s="342">
        <f>Т!U20</f>
        <v>0</v>
      </c>
      <c r="V20" s="342">
        <f>Т!V20</f>
        <v>9238.7214999910047</v>
      </c>
      <c r="W20" s="342">
        <f>Т!W20</f>
        <v>7274.4703799937188</v>
      </c>
      <c r="X20" s="342">
        <f>Т!X20</f>
        <v>0</v>
      </c>
      <c r="Y20" s="342">
        <f>Т!Y20</f>
        <v>0</v>
      </c>
      <c r="Z20" s="342">
        <f>Т!Z20</f>
        <v>0</v>
      </c>
      <c r="AA20" s="342">
        <f>Т!AA20</f>
        <v>0</v>
      </c>
      <c r="AB20" s="342">
        <f>Т!AB20</f>
        <v>0</v>
      </c>
      <c r="AC20" s="342">
        <f>Т!AC20</f>
        <v>0</v>
      </c>
      <c r="AD20" s="342">
        <f>Т!AD20</f>
        <v>0</v>
      </c>
      <c r="AE20" s="342">
        <f>Т!AE20</f>
        <v>0</v>
      </c>
      <c r="AF20" s="342">
        <f>Т!AF20</f>
        <v>0</v>
      </c>
      <c r="AG20" s="342">
        <f>Т!AG20</f>
        <v>0</v>
      </c>
      <c r="AH20" s="342">
        <f>Т!AH20</f>
        <v>0</v>
      </c>
      <c r="AI20" s="342">
        <f>Т!AI20</f>
        <v>0</v>
      </c>
      <c r="AJ20" s="342">
        <f>Т!AJ20</f>
        <v>0</v>
      </c>
      <c r="AK20" s="342">
        <f>Т!AK20</f>
        <v>0</v>
      </c>
      <c r="AL20" s="342">
        <f>Т!AL20</f>
        <v>0</v>
      </c>
      <c r="AM20" s="342">
        <f>Т!AM20</f>
        <v>0</v>
      </c>
      <c r="AN20" s="342">
        <f>Т!AN20</f>
        <v>0</v>
      </c>
      <c r="AO20" s="342">
        <f>Т!AO20</f>
        <v>0</v>
      </c>
      <c r="AP20" s="342">
        <f>Т!AP20</f>
        <v>0</v>
      </c>
      <c r="AQ20" s="342">
        <f>Т!AQ20</f>
        <v>0</v>
      </c>
      <c r="AR20" s="342">
        <f>Т!AR20</f>
        <v>0</v>
      </c>
      <c r="AS20" s="342">
        <f>Т!AS20</f>
        <v>0</v>
      </c>
      <c r="AT20" s="342">
        <f>Т!AT20</f>
        <v>0</v>
      </c>
      <c r="AU20" s="342">
        <f>Т!AU20</f>
        <v>0</v>
      </c>
      <c r="AV20" s="342">
        <f>Т!AV20</f>
        <v>0</v>
      </c>
      <c r="AW20" s="342">
        <f>Т!AW20</f>
        <v>0</v>
      </c>
      <c r="AX20" s="342">
        <f>Т!AX20</f>
        <v>0</v>
      </c>
      <c r="AY20" s="342">
        <f>Т!AY20</f>
        <v>0</v>
      </c>
      <c r="AZ20" s="342">
        <f>Т!AZ20</f>
        <v>0</v>
      </c>
      <c r="BA20" s="342">
        <f>Т!BA20</f>
        <v>0</v>
      </c>
      <c r="BB20" s="342">
        <f>Т!BB20</f>
        <v>0</v>
      </c>
      <c r="BC20" s="342">
        <f>Т!BC20</f>
        <v>0</v>
      </c>
      <c r="BD20" s="342">
        <f>Т!BD20</f>
        <v>0</v>
      </c>
      <c r="BE20" s="342">
        <f>Т!BE20</f>
        <v>0</v>
      </c>
      <c r="BF20" s="342">
        <f>Т!BF20</f>
        <v>0</v>
      </c>
      <c r="BG20" s="342">
        <f>Т!BG20</f>
        <v>0</v>
      </c>
      <c r="BH20" s="342">
        <f>Т!BH20</f>
        <v>0</v>
      </c>
      <c r="BI20" s="342">
        <f>Т!BI20</f>
        <v>0</v>
      </c>
      <c r="BJ20" s="342">
        <f>Т!BJ20</f>
        <v>0</v>
      </c>
      <c r="BK20" s="342">
        <f>Т!BK20</f>
        <v>0</v>
      </c>
      <c r="BL20" s="342">
        <f>Т!BL20</f>
        <v>0</v>
      </c>
      <c r="BM20" s="342">
        <f>Т!BM20</f>
        <v>0</v>
      </c>
      <c r="BN20" s="342">
        <f>Т!BN20</f>
        <v>0</v>
      </c>
      <c r="BO20" s="342">
        <f>Т!BO20</f>
        <v>0</v>
      </c>
      <c r="BP20" s="342">
        <f>Т!BP20</f>
        <v>0</v>
      </c>
      <c r="BQ20" s="342">
        <f>Т!BQ20</f>
        <v>0</v>
      </c>
      <c r="BR20" s="342">
        <f>Т!BR20</f>
        <v>0</v>
      </c>
      <c r="BS20" s="342">
        <f>Т!BS20</f>
        <v>0</v>
      </c>
      <c r="BT20" s="342">
        <f>Т!BT20</f>
        <v>0</v>
      </c>
      <c r="BU20" s="342">
        <f>Т!BU20</f>
        <v>0</v>
      </c>
      <c r="BV20" s="342">
        <f>Т!BV20</f>
        <v>0</v>
      </c>
      <c r="BW20" s="342">
        <f>Т!BW20</f>
        <v>0</v>
      </c>
      <c r="BX20" s="342">
        <f>Т!BX20</f>
        <v>0</v>
      </c>
      <c r="BY20" s="342">
        <f>Т!BY20</f>
        <v>0</v>
      </c>
      <c r="BZ20" s="342">
        <f>Т!BZ20</f>
        <v>0</v>
      </c>
      <c r="CA20" s="342">
        <f>Т!CA20</f>
        <v>0</v>
      </c>
      <c r="CB20" s="342">
        <f>Т!CB20</f>
        <v>0</v>
      </c>
      <c r="CC20" s="342">
        <f>Т!CC20</f>
        <v>0</v>
      </c>
      <c r="CD20" s="342">
        <f>Т!CD20</f>
        <v>0</v>
      </c>
      <c r="CE20" s="342">
        <f>Т!CE20</f>
        <v>0</v>
      </c>
      <c r="CF20" s="342">
        <f>Т!CF20</f>
        <v>0</v>
      </c>
      <c r="CG20" s="342">
        <f>Т!CG20</f>
        <v>0</v>
      </c>
      <c r="CH20" s="342">
        <f>Т!CH20</f>
        <v>0</v>
      </c>
      <c r="CI20" s="342">
        <f>Т!CI20</f>
        <v>0</v>
      </c>
      <c r="CJ20" s="342">
        <f>Т!CJ20</f>
        <v>0</v>
      </c>
      <c r="CK20" s="342">
        <f>Т!CK20</f>
        <v>0</v>
      </c>
      <c r="CL20" s="342">
        <f>Т!CL20</f>
        <v>0</v>
      </c>
      <c r="CM20" s="342">
        <f>Т!CM20</f>
        <v>0</v>
      </c>
      <c r="CN20" s="342">
        <f>Т!CN20</f>
        <v>0</v>
      </c>
      <c r="CO20" s="342">
        <f>Т!CO20</f>
        <v>0</v>
      </c>
      <c r="CP20" s="342">
        <f>Т!CP20</f>
        <v>0</v>
      </c>
      <c r="CQ20" s="342">
        <f>Т!CQ20</f>
        <v>0</v>
      </c>
      <c r="CR20" s="342">
        <f>Т!CR20</f>
        <v>0</v>
      </c>
      <c r="CS20" s="342">
        <f>Т!CS20</f>
        <v>0</v>
      </c>
      <c r="CT20" s="342">
        <f>Т!CT20</f>
        <v>0</v>
      </c>
      <c r="CU20" s="342">
        <f>Т!CU20</f>
        <v>0</v>
      </c>
      <c r="CV20" s="342">
        <f>Т!CV20</f>
        <v>0</v>
      </c>
      <c r="CW20" s="342">
        <f>Т!CW20</f>
        <v>0</v>
      </c>
      <c r="CX20" s="342">
        <f>Т!CX20</f>
        <v>0</v>
      </c>
      <c r="CY20" s="342">
        <f>Т!CY20</f>
        <v>0</v>
      </c>
      <c r="CZ20" s="342">
        <f>Т!CZ20</f>
        <v>0</v>
      </c>
      <c r="DA20" s="342">
        <f>Т!DA20</f>
        <v>0</v>
      </c>
      <c r="DB20" s="342">
        <f>Т!DB20</f>
        <v>0</v>
      </c>
      <c r="DC20" s="342">
        <f>Т!DC20</f>
        <v>0</v>
      </c>
      <c r="DD20" s="342">
        <f>Т!DD20</f>
        <v>0</v>
      </c>
      <c r="DE20" s="342">
        <f>Т!DE20</f>
        <v>0</v>
      </c>
      <c r="DF20" s="342">
        <f>Т!DF20</f>
        <v>0</v>
      </c>
      <c r="DG20" s="342">
        <f>Т!DG20</f>
        <v>0</v>
      </c>
      <c r="DH20" s="342">
        <f>Т!DH20</f>
        <v>0</v>
      </c>
      <c r="DI20" s="342">
        <f>Т!DI20</f>
        <v>0</v>
      </c>
      <c r="DJ20" s="342">
        <f>Т!DJ20</f>
        <v>0</v>
      </c>
      <c r="DK20" s="342">
        <f>Т!DK20</f>
        <v>0</v>
      </c>
      <c r="DL20" s="342">
        <f>Т!DL20</f>
        <v>0</v>
      </c>
      <c r="DM20" s="342">
        <f>Т!DM20</f>
        <v>0</v>
      </c>
      <c r="DN20" s="342">
        <f>Т!DN20</f>
        <v>0</v>
      </c>
      <c r="DO20" s="342">
        <f>Т!DO20</f>
        <v>0</v>
      </c>
      <c r="DP20" s="342">
        <f>Т!DP20</f>
        <v>0</v>
      </c>
      <c r="DQ20" s="342">
        <f>Т!DQ20</f>
        <v>0</v>
      </c>
      <c r="DR20" s="342">
        <f>Т!DR20</f>
        <v>0</v>
      </c>
      <c r="DS20" s="342">
        <f>Т!DS20</f>
        <v>0</v>
      </c>
      <c r="DT20" s="342">
        <f>Т!DT20</f>
        <v>0</v>
      </c>
      <c r="DU20" s="342">
        <f>Т!DU20</f>
        <v>0</v>
      </c>
      <c r="DV20" s="342">
        <f>Т!DV20</f>
        <v>0</v>
      </c>
      <c r="DW20" s="342">
        <f>Т!DW20</f>
        <v>0</v>
      </c>
      <c r="DX20" s="342">
        <f>Т!DX20</f>
        <v>0</v>
      </c>
      <c r="DY20" s="342">
        <f>Т!DY20</f>
        <v>0</v>
      </c>
      <c r="DZ20" s="342">
        <f>Т!DZ20</f>
        <v>0</v>
      </c>
      <c r="EA20" s="342">
        <f>Т!EA20</f>
        <v>0</v>
      </c>
      <c r="EB20" s="342">
        <f>Т!EB20</f>
        <v>0</v>
      </c>
      <c r="EC20" s="342">
        <f>Т!EC20</f>
        <v>0</v>
      </c>
      <c r="ED20" s="342">
        <f>Т!ED20</f>
        <v>0</v>
      </c>
      <c r="EE20" s="342">
        <f>Т!EE20</f>
        <v>0</v>
      </c>
      <c r="EF20" s="342">
        <f>Т!EF20</f>
        <v>0</v>
      </c>
      <c r="EG20" s="342">
        <f>Т!EG20</f>
        <v>0</v>
      </c>
      <c r="EH20" s="342">
        <f>Т!EH20</f>
        <v>0</v>
      </c>
      <c r="EI20" s="342">
        <f>Т!EI20</f>
        <v>0</v>
      </c>
      <c r="EJ20" s="342">
        <f>Т!EJ20</f>
        <v>0</v>
      </c>
      <c r="EK20" s="342">
        <f>Т!EK20</f>
        <v>0</v>
      </c>
      <c r="EL20" s="342">
        <f>Т!EL20</f>
        <v>0</v>
      </c>
      <c r="EM20" s="342">
        <f>Т!EM20</f>
        <v>0</v>
      </c>
      <c r="EN20" s="342">
        <f>Т!EN20</f>
        <v>0</v>
      </c>
      <c r="EO20" s="342">
        <f>Т!EO20</f>
        <v>0</v>
      </c>
      <c r="EP20" s="342">
        <f>Т!EP20</f>
        <v>0</v>
      </c>
      <c r="EQ20" s="342">
        <f>Т!EQ20</f>
        <v>0</v>
      </c>
      <c r="ER20" s="251"/>
      <c r="ES20" s="251"/>
      <c r="ET20" s="251"/>
      <c r="EU20" s="251"/>
      <c r="EV20" s="251"/>
      <c r="EW20" s="251"/>
      <c r="EX20" s="251"/>
      <c r="EY20" s="251"/>
      <c r="EZ20" s="342">
        <f>Т!EZ20</f>
        <v>0</v>
      </c>
      <c r="FA20" s="342">
        <f>Т!FA20</f>
        <v>0</v>
      </c>
      <c r="FB20" s="342">
        <f>Т!FB20</f>
        <v>0</v>
      </c>
      <c r="FC20" s="342">
        <f>Т!FC20</f>
        <v>0</v>
      </c>
      <c r="FD20" s="342">
        <f>Т!FD20</f>
        <v>0</v>
      </c>
      <c r="FE20" s="342">
        <f>Т!FE20</f>
        <v>0</v>
      </c>
      <c r="FF20" s="342">
        <f>Т!FF20</f>
        <v>0</v>
      </c>
      <c r="FG20" s="342">
        <f>Т!FG20</f>
        <v>0</v>
      </c>
      <c r="FH20" s="342">
        <f>Т!FH20</f>
        <v>0</v>
      </c>
      <c r="FI20" s="342">
        <f>Т!FI20</f>
        <v>0</v>
      </c>
      <c r="FJ20" s="342">
        <f>Т!FJ20</f>
        <v>0</v>
      </c>
      <c r="FK20" s="342">
        <f>Т!FK20</f>
        <v>0</v>
      </c>
      <c r="FL20" s="342">
        <f>Т!FL20</f>
        <v>0</v>
      </c>
      <c r="FM20" s="342">
        <f>Т!FM20</f>
        <v>0</v>
      </c>
      <c r="FN20" s="342">
        <f>Т!FN20</f>
        <v>0</v>
      </c>
      <c r="FO20" s="342">
        <f>Т!FO20</f>
        <v>0</v>
      </c>
      <c r="FP20" s="342">
        <f>Т!FP20</f>
        <v>0</v>
      </c>
      <c r="FQ20" s="342">
        <f>Т!FQ20</f>
        <v>0</v>
      </c>
      <c r="FR20" s="342">
        <f>Т!FR20</f>
        <v>0</v>
      </c>
      <c r="FS20" s="342">
        <f>Т!FS20</f>
        <v>0</v>
      </c>
      <c r="FT20" s="342">
        <f>Т!FT20</f>
        <v>0</v>
      </c>
      <c r="FU20" s="342">
        <f>Т!FU20</f>
        <v>0</v>
      </c>
      <c r="FV20" s="342">
        <f>Т!FV20</f>
        <v>0</v>
      </c>
      <c r="FW20" s="342">
        <f>Т!FW20</f>
        <v>0</v>
      </c>
      <c r="FX20" s="342">
        <f>Т!FX20</f>
        <v>0</v>
      </c>
      <c r="FY20" s="342">
        <f>Т!FY20</f>
        <v>0</v>
      </c>
      <c r="FZ20" s="342">
        <f>Т!FZ20</f>
        <v>0</v>
      </c>
      <c r="GA20" s="342">
        <f>Т!GA20</f>
        <v>0</v>
      </c>
      <c r="GB20" s="342">
        <f>Т!GB20</f>
        <v>0</v>
      </c>
      <c r="GC20" s="342">
        <f>Т!GC20</f>
        <v>0</v>
      </c>
      <c r="GD20" s="342">
        <f>Т!GD20</f>
        <v>0</v>
      </c>
      <c r="GE20" s="342">
        <f>Т!GE20</f>
        <v>0</v>
      </c>
      <c r="GF20" s="347"/>
      <c r="GG20" s="347"/>
      <c r="GH20" s="345"/>
      <c r="GI20" s="345"/>
      <c r="GJ20" s="345"/>
      <c r="GK20" s="345"/>
      <c r="GL20" s="345"/>
      <c r="GM20" s="275"/>
    </row>
    <row r="21" spans="6:195" s="265" customFormat="1" ht="12" customHeight="1">
      <c r="F21" s="339" t="s">
        <v>104</v>
      </c>
      <c r="G21" s="586"/>
      <c r="H21" s="586"/>
      <c r="I21" s="586"/>
      <c r="J21" s="220" t="s">
        <v>70</v>
      </c>
      <c r="K21" s="345"/>
      <c r="L21" s="345"/>
      <c r="M21" s="345"/>
      <c r="N21" s="345"/>
      <c r="O21" s="346"/>
      <c r="P21" s="342">
        <f>Т!P21</f>
        <v>0</v>
      </c>
      <c r="Q21" s="342">
        <f>Т!Q21</f>
        <v>0</v>
      </c>
      <c r="R21" s="342">
        <f>Т!R21</f>
        <v>11086.465799989206</v>
      </c>
      <c r="S21" s="342">
        <f>Т!S21</f>
        <v>8729.3644559924614</v>
      </c>
      <c r="T21" s="342">
        <f>Т!T21</f>
        <v>0</v>
      </c>
      <c r="U21" s="342">
        <f>Т!U21</f>
        <v>0</v>
      </c>
      <c r="V21" s="342">
        <f>Т!V21</f>
        <v>11086.465799989206</v>
      </c>
      <c r="W21" s="342">
        <f>Т!W21</f>
        <v>8729.3644559924614</v>
      </c>
      <c r="X21" s="342">
        <f>Т!X21</f>
        <v>0</v>
      </c>
      <c r="Y21" s="342">
        <f>Т!Y21</f>
        <v>0</v>
      </c>
      <c r="Z21" s="342">
        <f>Т!Z21</f>
        <v>0</v>
      </c>
      <c r="AA21" s="342">
        <f>Т!AA21</f>
        <v>0</v>
      </c>
      <c r="AB21" s="342">
        <f>Т!AB21</f>
        <v>0</v>
      </c>
      <c r="AC21" s="342">
        <f>Т!AC21</f>
        <v>0</v>
      </c>
      <c r="AD21" s="342">
        <f>Т!AD21</f>
        <v>0</v>
      </c>
      <c r="AE21" s="342">
        <f>Т!AE21</f>
        <v>0</v>
      </c>
      <c r="AF21" s="342">
        <f>Т!AF21</f>
        <v>0</v>
      </c>
      <c r="AG21" s="342">
        <f>Т!AG21</f>
        <v>0</v>
      </c>
      <c r="AH21" s="342">
        <f>Т!AH21</f>
        <v>0</v>
      </c>
      <c r="AI21" s="342">
        <f>Т!AI21</f>
        <v>0</v>
      </c>
      <c r="AJ21" s="342">
        <f>Т!AJ21</f>
        <v>0</v>
      </c>
      <c r="AK21" s="342">
        <f>Т!AK21</f>
        <v>0</v>
      </c>
      <c r="AL21" s="342">
        <f>Т!AL21</f>
        <v>0</v>
      </c>
      <c r="AM21" s="342">
        <f>Т!AM21</f>
        <v>0</v>
      </c>
      <c r="AN21" s="342">
        <f>Т!AN21</f>
        <v>0</v>
      </c>
      <c r="AO21" s="342">
        <f>Т!AO21</f>
        <v>0</v>
      </c>
      <c r="AP21" s="342">
        <f>Т!AP21</f>
        <v>0</v>
      </c>
      <c r="AQ21" s="342">
        <f>Т!AQ21</f>
        <v>0</v>
      </c>
      <c r="AR21" s="342">
        <f>Т!AR21</f>
        <v>0</v>
      </c>
      <c r="AS21" s="342">
        <f>Т!AS21</f>
        <v>0</v>
      </c>
      <c r="AT21" s="342">
        <f>Т!AT21</f>
        <v>0</v>
      </c>
      <c r="AU21" s="342">
        <f>Т!AU21</f>
        <v>0</v>
      </c>
      <c r="AV21" s="342">
        <f>Т!AV21</f>
        <v>0</v>
      </c>
      <c r="AW21" s="342">
        <f>Т!AW21</f>
        <v>0</v>
      </c>
      <c r="AX21" s="342">
        <f>Т!AX21</f>
        <v>0</v>
      </c>
      <c r="AY21" s="342">
        <f>Т!AY21</f>
        <v>0</v>
      </c>
      <c r="AZ21" s="342">
        <f>Т!AZ21</f>
        <v>0</v>
      </c>
      <c r="BA21" s="342">
        <f>Т!BA21</f>
        <v>0</v>
      </c>
      <c r="BB21" s="342">
        <f>Т!BB21</f>
        <v>0</v>
      </c>
      <c r="BC21" s="342">
        <f>Т!BC21</f>
        <v>0</v>
      </c>
      <c r="BD21" s="342">
        <f>Т!BD21</f>
        <v>0</v>
      </c>
      <c r="BE21" s="342">
        <f>Т!BE21</f>
        <v>0</v>
      </c>
      <c r="BF21" s="342">
        <f>Т!BF21</f>
        <v>0</v>
      </c>
      <c r="BG21" s="342">
        <f>Т!BG21</f>
        <v>0</v>
      </c>
      <c r="BH21" s="342">
        <f>Т!BH21</f>
        <v>0</v>
      </c>
      <c r="BI21" s="342">
        <f>Т!BI21</f>
        <v>0</v>
      </c>
      <c r="BJ21" s="342">
        <f>Т!BJ21</f>
        <v>0</v>
      </c>
      <c r="BK21" s="342">
        <f>Т!BK21</f>
        <v>0</v>
      </c>
      <c r="BL21" s="342">
        <f>Т!BL21</f>
        <v>0</v>
      </c>
      <c r="BM21" s="342">
        <f>Т!BM21</f>
        <v>0</v>
      </c>
      <c r="BN21" s="342">
        <f>Т!BN21</f>
        <v>0</v>
      </c>
      <c r="BO21" s="342">
        <f>Т!BO21</f>
        <v>0</v>
      </c>
      <c r="BP21" s="342">
        <f>Т!BP21</f>
        <v>0</v>
      </c>
      <c r="BQ21" s="342">
        <f>Т!BQ21</f>
        <v>0</v>
      </c>
      <c r="BR21" s="342">
        <f>Т!BR21</f>
        <v>0</v>
      </c>
      <c r="BS21" s="342">
        <f>Т!BS21</f>
        <v>0</v>
      </c>
      <c r="BT21" s="342">
        <f>Т!BT21</f>
        <v>0</v>
      </c>
      <c r="BU21" s="342">
        <f>Т!BU21</f>
        <v>0</v>
      </c>
      <c r="BV21" s="342">
        <f>Т!BV21</f>
        <v>0</v>
      </c>
      <c r="BW21" s="342">
        <f>Т!BW21</f>
        <v>0</v>
      </c>
      <c r="BX21" s="342">
        <f>Т!BX21</f>
        <v>0</v>
      </c>
      <c r="BY21" s="342">
        <f>Т!BY21</f>
        <v>0</v>
      </c>
      <c r="BZ21" s="342">
        <f>Т!BZ21</f>
        <v>0</v>
      </c>
      <c r="CA21" s="342">
        <f>Т!CA21</f>
        <v>0</v>
      </c>
      <c r="CB21" s="342">
        <f>Т!CB21</f>
        <v>0</v>
      </c>
      <c r="CC21" s="342">
        <f>Т!CC21</f>
        <v>0</v>
      </c>
      <c r="CD21" s="342">
        <f>Т!CD21</f>
        <v>0</v>
      </c>
      <c r="CE21" s="342">
        <f>Т!CE21</f>
        <v>0</v>
      </c>
      <c r="CF21" s="342">
        <f>Т!CF21</f>
        <v>0</v>
      </c>
      <c r="CG21" s="342">
        <f>Т!CG21</f>
        <v>0</v>
      </c>
      <c r="CH21" s="342">
        <f>Т!CH21</f>
        <v>0</v>
      </c>
      <c r="CI21" s="342">
        <f>Т!CI21</f>
        <v>0</v>
      </c>
      <c r="CJ21" s="342">
        <f>Т!CJ21</f>
        <v>0</v>
      </c>
      <c r="CK21" s="342">
        <f>Т!CK21</f>
        <v>0</v>
      </c>
      <c r="CL21" s="342">
        <f>Т!CL21</f>
        <v>0</v>
      </c>
      <c r="CM21" s="342">
        <f>Т!CM21</f>
        <v>0</v>
      </c>
      <c r="CN21" s="342">
        <f>Т!CN21</f>
        <v>0</v>
      </c>
      <c r="CO21" s="342">
        <f>Т!CO21</f>
        <v>0</v>
      </c>
      <c r="CP21" s="342">
        <f>Т!CP21</f>
        <v>0</v>
      </c>
      <c r="CQ21" s="342">
        <f>Т!CQ21</f>
        <v>0</v>
      </c>
      <c r="CR21" s="342">
        <f>Т!CR21</f>
        <v>0</v>
      </c>
      <c r="CS21" s="342">
        <f>Т!CS21</f>
        <v>0</v>
      </c>
      <c r="CT21" s="342">
        <f>Т!CT21</f>
        <v>0</v>
      </c>
      <c r="CU21" s="342">
        <f>Т!CU21</f>
        <v>0</v>
      </c>
      <c r="CV21" s="342">
        <f>Т!CV21</f>
        <v>0</v>
      </c>
      <c r="CW21" s="342">
        <f>Т!CW21</f>
        <v>0</v>
      </c>
      <c r="CX21" s="342">
        <f>Т!CX21</f>
        <v>0</v>
      </c>
      <c r="CY21" s="342">
        <f>Т!CY21</f>
        <v>0</v>
      </c>
      <c r="CZ21" s="342">
        <f>Т!CZ21</f>
        <v>0</v>
      </c>
      <c r="DA21" s="342">
        <f>Т!DA21</f>
        <v>0</v>
      </c>
      <c r="DB21" s="342">
        <f>Т!DB21</f>
        <v>0</v>
      </c>
      <c r="DC21" s="342">
        <f>Т!DC21</f>
        <v>0</v>
      </c>
      <c r="DD21" s="342">
        <f>Т!DD21</f>
        <v>0</v>
      </c>
      <c r="DE21" s="342">
        <f>Т!DE21</f>
        <v>0</v>
      </c>
      <c r="DF21" s="342">
        <f>Т!DF21</f>
        <v>0</v>
      </c>
      <c r="DG21" s="342">
        <f>Т!DG21</f>
        <v>0</v>
      </c>
      <c r="DH21" s="342">
        <f>Т!DH21</f>
        <v>0</v>
      </c>
      <c r="DI21" s="342">
        <f>Т!DI21</f>
        <v>0</v>
      </c>
      <c r="DJ21" s="342">
        <f>Т!DJ21</f>
        <v>0</v>
      </c>
      <c r="DK21" s="342">
        <f>Т!DK21</f>
        <v>0</v>
      </c>
      <c r="DL21" s="342">
        <f>Т!DL21</f>
        <v>0</v>
      </c>
      <c r="DM21" s="342">
        <f>Т!DM21</f>
        <v>0</v>
      </c>
      <c r="DN21" s="342">
        <f>Т!DN21</f>
        <v>0</v>
      </c>
      <c r="DO21" s="342">
        <f>Т!DO21</f>
        <v>0</v>
      </c>
      <c r="DP21" s="342">
        <f>Т!DP21</f>
        <v>0</v>
      </c>
      <c r="DQ21" s="342">
        <f>Т!DQ21</f>
        <v>0</v>
      </c>
      <c r="DR21" s="342">
        <f>Т!DR21</f>
        <v>0</v>
      </c>
      <c r="DS21" s="342">
        <f>Т!DS21</f>
        <v>0</v>
      </c>
      <c r="DT21" s="342">
        <f>Т!DT21</f>
        <v>0</v>
      </c>
      <c r="DU21" s="342">
        <f>Т!DU21</f>
        <v>0</v>
      </c>
      <c r="DV21" s="342">
        <f>Т!DV21</f>
        <v>0</v>
      </c>
      <c r="DW21" s="342">
        <f>Т!DW21</f>
        <v>0</v>
      </c>
      <c r="DX21" s="342">
        <f>Т!DX21</f>
        <v>0</v>
      </c>
      <c r="DY21" s="342">
        <f>Т!DY21</f>
        <v>0</v>
      </c>
      <c r="DZ21" s="342">
        <f>Т!DZ21</f>
        <v>0</v>
      </c>
      <c r="EA21" s="342">
        <f>Т!EA21</f>
        <v>0</v>
      </c>
      <c r="EB21" s="342">
        <f>Т!EB21</f>
        <v>0</v>
      </c>
      <c r="EC21" s="342">
        <f>Т!EC21</f>
        <v>0</v>
      </c>
      <c r="ED21" s="342">
        <f>Т!ED21</f>
        <v>0</v>
      </c>
      <c r="EE21" s="342">
        <f>Т!EE21</f>
        <v>0</v>
      </c>
      <c r="EF21" s="342">
        <f>Т!EF21</f>
        <v>0</v>
      </c>
      <c r="EG21" s="342">
        <f>Т!EG21</f>
        <v>0</v>
      </c>
      <c r="EH21" s="342">
        <f>Т!EH21</f>
        <v>0</v>
      </c>
      <c r="EI21" s="342">
        <f>Т!EI21</f>
        <v>0</v>
      </c>
      <c r="EJ21" s="342">
        <f>Т!EJ21</f>
        <v>0</v>
      </c>
      <c r="EK21" s="342">
        <f>Т!EK21</f>
        <v>0</v>
      </c>
      <c r="EL21" s="342">
        <f>Т!EL21</f>
        <v>0</v>
      </c>
      <c r="EM21" s="342">
        <f>Т!EM21</f>
        <v>0</v>
      </c>
      <c r="EN21" s="342">
        <f>Т!EN21</f>
        <v>0</v>
      </c>
      <c r="EO21" s="342">
        <f>Т!EO21</f>
        <v>0</v>
      </c>
      <c r="EP21" s="342">
        <f>Т!EP21</f>
        <v>0</v>
      </c>
      <c r="EQ21" s="342">
        <f>Т!EQ21</f>
        <v>0</v>
      </c>
      <c r="ER21" s="251"/>
      <c r="ES21" s="251"/>
      <c r="ET21" s="251"/>
      <c r="EU21" s="251"/>
      <c r="EV21" s="251"/>
      <c r="EW21" s="251"/>
      <c r="EX21" s="251"/>
      <c r="EY21" s="251"/>
      <c r="EZ21" s="342">
        <f>Т!EZ21</f>
        <v>0</v>
      </c>
      <c r="FA21" s="342">
        <f>Т!FA21</f>
        <v>0</v>
      </c>
      <c r="FB21" s="342">
        <f>Т!FB21</f>
        <v>0</v>
      </c>
      <c r="FC21" s="342">
        <f>Т!FC21</f>
        <v>0</v>
      </c>
      <c r="FD21" s="342">
        <f>Т!FD21</f>
        <v>0</v>
      </c>
      <c r="FE21" s="342">
        <f>Т!FE21</f>
        <v>0</v>
      </c>
      <c r="FF21" s="342">
        <f>Т!FF21</f>
        <v>0</v>
      </c>
      <c r="FG21" s="342">
        <f>Т!FG21</f>
        <v>0</v>
      </c>
      <c r="FH21" s="342">
        <f>Т!FH21</f>
        <v>0</v>
      </c>
      <c r="FI21" s="342">
        <f>Т!FI21</f>
        <v>0</v>
      </c>
      <c r="FJ21" s="342">
        <f>Т!FJ21</f>
        <v>0</v>
      </c>
      <c r="FK21" s="342">
        <f>Т!FK21</f>
        <v>0</v>
      </c>
      <c r="FL21" s="342">
        <f>Т!FL21</f>
        <v>0</v>
      </c>
      <c r="FM21" s="342">
        <f>Т!FM21</f>
        <v>0</v>
      </c>
      <c r="FN21" s="342">
        <f>Т!FN21</f>
        <v>0</v>
      </c>
      <c r="FO21" s="342">
        <f>Т!FO21</f>
        <v>0</v>
      </c>
      <c r="FP21" s="342">
        <f>Т!FP21</f>
        <v>0</v>
      </c>
      <c r="FQ21" s="342">
        <f>Т!FQ21</f>
        <v>0</v>
      </c>
      <c r="FR21" s="342">
        <f>Т!FR21</f>
        <v>0</v>
      </c>
      <c r="FS21" s="342">
        <f>Т!FS21</f>
        <v>0</v>
      </c>
      <c r="FT21" s="342">
        <f>Т!FT21</f>
        <v>0</v>
      </c>
      <c r="FU21" s="342">
        <f>Т!FU21</f>
        <v>0</v>
      </c>
      <c r="FV21" s="342">
        <f>Т!FV21</f>
        <v>0</v>
      </c>
      <c r="FW21" s="342">
        <f>Т!FW21</f>
        <v>0</v>
      </c>
      <c r="FX21" s="342">
        <f>Т!FX21</f>
        <v>0</v>
      </c>
      <c r="FY21" s="342">
        <f>Т!FY21</f>
        <v>0</v>
      </c>
      <c r="FZ21" s="342">
        <f>Т!FZ21</f>
        <v>0</v>
      </c>
      <c r="GA21" s="342">
        <f>Т!GA21</f>
        <v>0</v>
      </c>
      <c r="GB21" s="342">
        <f>Т!GB21</f>
        <v>0</v>
      </c>
      <c r="GC21" s="342">
        <f>Т!GC21</f>
        <v>0</v>
      </c>
      <c r="GD21" s="342">
        <f>Т!GD21</f>
        <v>0</v>
      </c>
      <c r="GE21" s="342">
        <f>Т!GE21</f>
        <v>0</v>
      </c>
      <c r="GF21" s="347"/>
      <c r="GG21" s="347"/>
      <c r="GH21" s="345"/>
      <c r="GI21" s="345"/>
      <c r="GJ21" s="345"/>
      <c r="GK21" s="345"/>
      <c r="GL21" s="345"/>
      <c r="GM21" s="275"/>
    </row>
    <row r="22" spans="6:195" s="265" customFormat="1" ht="12" hidden="1" customHeight="1">
      <c r="F22" s="339" t="s">
        <v>105</v>
      </c>
      <c r="G22" s="530" t="s">
        <v>434</v>
      </c>
      <c r="H22" s="533"/>
      <c r="I22" s="531" t="s">
        <v>452</v>
      </c>
      <c r="J22" s="220" t="s">
        <v>69</v>
      </c>
      <c r="K22" s="345"/>
      <c r="L22" s="345"/>
      <c r="M22" s="345"/>
      <c r="N22" s="345"/>
      <c r="O22" s="346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51"/>
      <c r="CO22" s="251"/>
      <c r="CP22" s="251"/>
      <c r="CQ22" s="251"/>
      <c r="CR22" s="251"/>
      <c r="CS22" s="251"/>
      <c r="CT22" s="251"/>
      <c r="CU22" s="251"/>
      <c r="CV22" s="251"/>
      <c r="CW22" s="251"/>
      <c r="CX22" s="251"/>
      <c r="CY22" s="251"/>
      <c r="CZ22" s="251"/>
      <c r="DA22" s="251"/>
      <c r="DB22" s="251"/>
      <c r="DC22" s="251"/>
      <c r="DD22" s="251"/>
      <c r="DE22" s="251"/>
      <c r="DF22" s="251"/>
      <c r="DG22" s="251"/>
      <c r="DH22" s="251"/>
      <c r="DI22" s="251"/>
      <c r="DJ22" s="251"/>
      <c r="DK22" s="251"/>
      <c r="DL22" s="251"/>
      <c r="DM22" s="251"/>
      <c r="DN22" s="251"/>
      <c r="DO22" s="251"/>
      <c r="DP22" s="251"/>
      <c r="DQ22" s="251"/>
      <c r="DR22" s="251"/>
      <c r="DS22" s="251"/>
      <c r="DT22" s="251"/>
      <c r="DU22" s="251"/>
      <c r="DV22" s="251"/>
      <c r="DW22" s="251"/>
      <c r="DX22" s="251"/>
      <c r="DY22" s="251"/>
      <c r="DZ22" s="251"/>
      <c r="EA22" s="251"/>
      <c r="EB22" s="251"/>
      <c r="EC22" s="251"/>
      <c r="ED22" s="251"/>
      <c r="EE22" s="251"/>
      <c r="EF22" s="251"/>
      <c r="EG22" s="251"/>
      <c r="EH22" s="251"/>
      <c r="EI22" s="251"/>
      <c r="EJ22" s="251"/>
      <c r="EK22" s="251"/>
      <c r="EL22" s="251"/>
      <c r="EM22" s="251"/>
      <c r="EN22" s="251"/>
      <c r="EO22" s="251"/>
      <c r="EP22" s="251"/>
      <c r="EQ22" s="251"/>
      <c r="ER22" s="251"/>
      <c r="ES22" s="251"/>
      <c r="ET22" s="251"/>
      <c r="EU22" s="251"/>
      <c r="EV22" s="251"/>
      <c r="EW22" s="251"/>
      <c r="EX22" s="251"/>
      <c r="EY22" s="251"/>
      <c r="EZ22" s="251"/>
      <c r="FA22" s="251"/>
      <c r="FB22" s="251"/>
      <c r="FC22" s="251"/>
      <c r="FD22" s="251"/>
      <c r="FE22" s="251"/>
      <c r="FF22" s="251"/>
      <c r="FG22" s="251"/>
      <c r="FH22" s="251"/>
      <c r="FI22" s="251"/>
      <c r="FJ22" s="251"/>
      <c r="FK22" s="251"/>
      <c r="FL22" s="251"/>
      <c r="FM22" s="251"/>
      <c r="FN22" s="251"/>
      <c r="FO22" s="251"/>
      <c r="FP22" s="251"/>
      <c r="FQ22" s="251"/>
      <c r="FR22" s="251"/>
      <c r="FS22" s="251"/>
      <c r="FT22" s="251"/>
      <c r="FU22" s="251"/>
      <c r="FV22" s="251"/>
      <c r="FW22" s="251"/>
      <c r="FX22" s="251"/>
      <c r="FY22" s="251"/>
      <c r="FZ22" s="251"/>
      <c r="GA22" s="251"/>
      <c r="GB22" s="251"/>
      <c r="GC22" s="251"/>
      <c r="GD22" s="251"/>
      <c r="GE22" s="251"/>
      <c r="GF22" s="347"/>
      <c r="GG22" s="347"/>
      <c r="GH22" s="345"/>
      <c r="GI22" s="345"/>
      <c r="GJ22" s="345"/>
      <c r="GK22" s="345"/>
      <c r="GL22" s="345"/>
      <c r="GM22" s="275"/>
    </row>
    <row r="23" spans="6:195" s="265" customFormat="1" ht="12" customHeight="1">
      <c r="F23" s="339" t="s">
        <v>284</v>
      </c>
      <c r="G23" s="533"/>
      <c r="H23" s="533"/>
      <c r="I23" s="533"/>
      <c r="J23" s="220" t="s">
        <v>70</v>
      </c>
      <c r="K23" s="345"/>
      <c r="L23" s="345"/>
      <c r="M23" s="345"/>
      <c r="N23" s="345"/>
      <c r="O23" s="346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1"/>
      <c r="DF23" s="251"/>
      <c r="DG23" s="251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51"/>
      <c r="DY23" s="251"/>
      <c r="DZ23" s="251"/>
      <c r="EA23" s="251"/>
      <c r="EB23" s="251"/>
      <c r="EC23" s="251"/>
      <c r="ED23" s="251"/>
      <c r="EE23" s="251"/>
      <c r="EF23" s="251"/>
      <c r="EG23" s="251"/>
      <c r="EH23" s="251"/>
      <c r="EI23" s="251"/>
      <c r="EJ23" s="251"/>
      <c r="EK23" s="251"/>
      <c r="EL23" s="251"/>
      <c r="EM23" s="251"/>
      <c r="EN23" s="251"/>
      <c r="EO23" s="251"/>
      <c r="EP23" s="251"/>
      <c r="EQ23" s="251"/>
      <c r="ER23" s="251"/>
      <c r="ES23" s="251"/>
      <c r="ET23" s="251"/>
      <c r="EU23" s="251"/>
      <c r="EV23" s="251"/>
      <c r="EW23" s="251"/>
      <c r="EX23" s="251"/>
      <c r="EY23" s="251"/>
      <c r="EZ23" s="251"/>
      <c r="FA23" s="251"/>
      <c r="FB23" s="251"/>
      <c r="FC23" s="251"/>
      <c r="FD23" s="251"/>
      <c r="FE23" s="251"/>
      <c r="FF23" s="251"/>
      <c r="FG23" s="251"/>
      <c r="FH23" s="251"/>
      <c r="FI23" s="251"/>
      <c r="FJ23" s="251"/>
      <c r="FK23" s="251"/>
      <c r="FL23" s="251"/>
      <c r="FM23" s="251"/>
      <c r="FN23" s="251"/>
      <c r="FO23" s="251"/>
      <c r="FP23" s="251"/>
      <c r="FQ23" s="251"/>
      <c r="FR23" s="251"/>
      <c r="FS23" s="251"/>
      <c r="FT23" s="251"/>
      <c r="FU23" s="251"/>
      <c r="FV23" s="251"/>
      <c r="FW23" s="251"/>
      <c r="FX23" s="251"/>
      <c r="FY23" s="251"/>
      <c r="FZ23" s="251"/>
      <c r="GA23" s="251"/>
      <c r="GB23" s="251"/>
      <c r="GC23" s="251"/>
      <c r="GD23" s="251"/>
      <c r="GE23" s="251"/>
      <c r="GF23" s="347"/>
      <c r="GG23" s="347"/>
      <c r="GH23" s="345"/>
      <c r="GI23" s="345"/>
      <c r="GJ23" s="345"/>
      <c r="GK23" s="345"/>
      <c r="GL23" s="345"/>
      <c r="GM23" s="275"/>
    </row>
    <row r="24" spans="6:195" s="265" customFormat="1" ht="12" customHeight="1">
      <c r="F24" s="339" t="s">
        <v>106</v>
      </c>
      <c r="G24" s="533"/>
      <c r="H24" s="533"/>
      <c r="I24" s="531" t="s">
        <v>321</v>
      </c>
      <c r="J24" s="533"/>
      <c r="K24" s="345"/>
      <c r="L24" s="345"/>
      <c r="M24" s="345"/>
      <c r="N24" s="345"/>
      <c r="O24" s="346"/>
      <c r="P24" s="342">
        <f>Т!P24</f>
        <v>0</v>
      </c>
      <c r="Q24" s="342">
        <f>Т!Q24</f>
        <v>0</v>
      </c>
      <c r="R24" s="342">
        <f>Т!R24</f>
        <v>0</v>
      </c>
      <c r="S24" s="342">
        <f>Т!S24</f>
        <v>0</v>
      </c>
      <c r="T24" s="342">
        <f>Т!T24</f>
        <v>0</v>
      </c>
      <c r="U24" s="342">
        <f>Т!U24</f>
        <v>0</v>
      </c>
      <c r="V24" s="342">
        <f>Т!V24</f>
        <v>0</v>
      </c>
      <c r="W24" s="342">
        <f>Т!W24</f>
        <v>0</v>
      </c>
      <c r="X24" s="342">
        <f>Т!X24</f>
        <v>0</v>
      </c>
      <c r="Y24" s="342">
        <f>Т!Y24</f>
        <v>0</v>
      </c>
      <c r="Z24" s="342">
        <f>Т!Z24</f>
        <v>0</v>
      </c>
      <c r="AA24" s="342">
        <f>Т!AA24</f>
        <v>0</v>
      </c>
      <c r="AB24" s="342">
        <f>Т!AB24</f>
        <v>0</v>
      </c>
      <c r="AC24" s="342">
        <f>Т!AC24</f>
        <v>0</v>
      </c>
      <c r="AD24" s="342">
        <f>Т!AD24</f>
        <v>0</v>
      </c>
      <c r="AE24" s="342">
        <f>Т!AE24</f>
        <v>0</v>
      </c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  <c r="BT24" s="251"/>
      <c r="BU24" s="251"/>
      <c r="BV24" s="251"/>
      <c r="BW24" s="251"/>
      <c r="BX24" s="251"/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1"/>
      <c r="CQ24" s="251"/>
      <c r="CR24" s="251"/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1"/>
      <c r="DE24" s="251"/>
      <c r="DF24" s="251"/>
      <c r="DG24" s="251"/>
      <c r="DH24" s="251"/>
      <c r="DI24" s="251"/>
      <c r="DJ24" s="251"/>
      <c r="DK24" s="251"/>
      <c r="DL24" s="251"/>
      <c r="DM24" s="251"/>
      <c r="DN24" s="251"/>
      <c r="DO24" s="251"/>
      <c r="DP24" s="251"/>
      <c r="DQ24" s="251"/>
      <c r="DR24" s="251"/>
      <c r="DS24" s="251"/>
      <c r="DT24" s="251"/>
      <c r="DU24" s="251"/>
      <c r="DV24" s="251"/>
      <c r="DW24" s="251"/>
      <c r="DX24" s="251"/>
      <c r="DY24" s="251"/>
      <c r="DZ24" s="251"/>
      <c r="EA24" s="251"/>
      <c r="EB24" s="251"/>
      <c r="EC24" s="251"/>
      <c r="ED24" s="251"/>
      <c r="EE24" s="251"/>
      <c r="EF24" s="251"/>
      <c r="EG24" s="251"/>
      <c r="EH24" s="251"/>
      <c r="EI24" s="251"/>
      <c r="EJ24" s="251"/>
      <c r="EK24" s="251"/>
      <c r="EL24" s="251"/>
      <c r="EM24" s="251"/>
      <c r="EN24" s="251"/>
      <c r="EO24" s="251"/>
      <c r="EP24" s="251"/>
      <c r="EQ24" s="251"/>
      <c r="ER24" s="251"/>
      <c r="ES24" s="251"/>
      <c r="ET24" s="251"/>
      <c r="EU24" s="251"/>
      <c r="EV24" s="251"/>
      <c r="EW24" s="251"/>
      <c r="EX24" s="251"/>
      <c r="EY24" s="251"/>
      <c r="EZ24" s="251"/>
      <c r="FA24" s="251"/>
      <c r="FB24" s="251"/>
      <c r="FC24" s="251"/>
      <c r="FD24" s="251"/>
      <c r="FE24" s="251"/>
      <c r="FF24" s="251"/>
      <c r="FG24" s="251"/>
      <c r="FH24" s="251"/>
      <c r="FI24" s="251"/>
      <c r="FJ24" s="251"/>
      <c r="FK24" s="251"/>
      <c r="FL24" s="251"/>
      <c r="FM24" s="251"/>
      <c r="FN24" s="251"/>
      <c r="FO24" s="251"/>
      <c r="FP24" s="251"/>
      <c r="FQ24" s="251"/>
      <c r="FR24" s="251"/>
      <c r="FS24" s="251"/>
      <c r="FT24" s="251"/>
      <c r="FU24" s="251"/>
      <c r="FV24" s="251"/>
      <c r="FW24" s="251"/>
      <c r="FX24" s="251"/>
      <c r="FY24" s="251"/>
      <c r="FZ24" s="251"/>
      <c r="GA24" s="251"/>
      <c r="GB24" s="251"/>
      <c r="GC24" s="251"/>
      <c r="GD24" s="251"/>
      <c r="GE24" s="251"/>
      <c r="GF24" s="347"/>
      <c r="GG24" s="347"/>
      <c r="GH24" s="345"/>
      <c r="GI24" s="345"/>
      <c r="GJ24" s="345"/>
      <c r="GK24" s="345"/>
      <c r="GL24" s="345"/>
      <c r="GM24" s="275"/>
    </row>
    <row r="25" spans="6:195" s="265" customFormat="1" ht="12" hidden="1" customHeight="1">
      <c r="F25" s="339" t="s">
        <v>178</v>
      </c>
      <c r="G25" s="530" t="s">
        <v>435</v>
      </c>
      <c r="H25" s="530" t="s">
        <v>436</v>
      </c>
      <c r="I25" s="586" t="s">
        <v>437</v>
      </c>
      <c r="J25" s="220" t="s">
        <v>69</v>
      </c>
      <c r="K25" s="345"/>
      <c r="L25" s="345"/>
      <c r="M25" s="345"/>
      <c r="N25" s="345"/>
      <c r="O25" s="346"/>
      <c r="P25" s="34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342">
        <f>Т!AV25</f>
        <v>0</v>
      </c>
      <c r="AW25" s="342">
        <f>Т!AW25</f>
        <v>0</v>
      </c>
      <c r="AX25" s="342">
        <f>Т!AX25</f>
        <v>0</v>
      </c>
      <c r="AY25" s="342">
        <f>Т!AY25</f>
        <v>0</v>
      </c>
      <c r="AZ25" s="342">
        <f>Т!AZ25</f>
        <v>0</v>
      </c>
      <c r="BA25" s="342">
        <f>Т!BA25</f>
        <v>0</v>
      </c>
      <c r="BB25" s="342">
        <f>Т!BB25</f>
        <v>0</v>
      </c>
      <c r="BC25" s="342">
        <f>Т!BC25</f>
        <v>0</v>
      </c>
      <c r="BD25" s="342">
        <f>Т!BD25</f>
        <v>0</v>
      </c>
      <c r="BE25" s="342">
        <f>Т!BE25</f>
        <v>0</v>
      </c>
      <c r="BF25" s="342">
        <f>Т!BF25</f>
        <v>0</v>
      </c>
      <c r="BG25" s="342">
        <f>Т!BG25</f>
        <v>0</v>
      </c>
      <c r="BH25" s="342">
        <f>Т!BH25</f>
        <v>0</v>
      </c>
      <c r="BI25" s="342">
        <f>Т!BI25</f>
        <v>0</v>
      </c>
      <c r="BJ25" s="342">
        <f>Т!BJ25</f>
        <v>0</v>
      </c>
      <c r="BK25" s="342">
        <f>Т!BK25</f>
        <v>0</v>
      </c>
      <c r="BL25" s="342">
        <f>Т!BL25</f>
        <v>0</v>
      </c>
      <c r="BM25" s="342">
        <f>Т!BM25</f>
        <v>0</v>
      </c>
      <c r="BN25" s="342">
        <f>Т!BN25</f>
        <v>0</v>
      </c>
      <c r="BO25" s="342">
        <f>Т!BO25</f>
        <v>0</v>
      </c>
      <c r="BP25" s="342">
        <f>Т!BP25</f>
        <v>0</v>
      </c>
      <c r="BQ25" s="342">
        <f>Т!BQ25</f>
        <v>0</v>
      </c>
      <c r="BR25" s="342">
        <f>Т!BR25</f>
        <v>0</v>
      </c>
      <c r="BS25" s="342">
        <f>Т!BS25</f>
        <v>0</v>
      </c>
      <c r="BT25" s="342">
        <f>Т!BT25</f>
        <v>0</v>
      </c>
      <c r="BU25" s="342">
        <f>Т!BU25</f>
        <v>0</v>
      </c>
      <c r="BV25" s="342">
        <f>Т!BV25</f>
        <v>0</v>
      </c>
      <c r="BW25" s="342">
        <f>Т!BW25</f>
        <v>0</v>
      </c>
      <c r="BX25" s="342">
        <f>Т!BX25</f>
        <v>0</v>
      </c>
      <c r="BY25" s="342">
        <f>Т!BY25</f>
        <v>0</v>
      </c>
      <c r="BZ25" s="342">
        <f>Т!BZ25</f>
        <v>0</v>
      </c>
      <c r="CA25" s="342">
        <f>Т!CA25</f>
        <v>0</v>
      </c>
      <c r="CB25" s="342">
        <f>Т!CB25</f>
        <v>0</v>
      </c>
      <c r="CC25" s="342">
        <f>Т!CC25</f>
        <v>0</v>
      </c>
      <c r="CD25" s="342">
        <f>Т!CD25</f>
        <v>0</v>
      </c>
      <c r="CE25" s="342">
        <f>Т!CE25</f>
        <v>0</v>
      </c>
      <c r="CF25" s="342">
        <f>Т!CF25</f>
        <v>0</v>
      </c>
      <c r="CG25" s="342">
        <f>Т!CG25</f>
        <v>0</v>
      </c>
      <c r="CH25" s="342">
        <f>Т!CH25</f>
        <v>0</v>
      </c>
      <c r="CI25" s="342">
        <f>Т!CI25</f>
        <v>0</v>
      </c>
      <c r="CJ25" s="342">
        <f>Т!CJ25</f>
        <v>0</v>
      </c>
      <c r="CK25" s="342">
        <f>Т!CK25</f>
        <v>0</v>
      </c>
      <c r="CL25" s="342">
        <f>Т!CL25</f>
        <v>0</v>
      </c>
      <c r="CM25" s="342">
        <f>Т!CM25</f>
        <v>0</v>
      </c>
      <c r="CN25" s="342">
        <f>Т!CN25</f>
        <v>0</v>
      </c>
      <c r="CO25" s="342">
        <f>Т!CO25</f>
        <v>0</v>
      </c>
      <c r="CP25" s="342">
        <f>Т!CP25</f>
        <v>0</v>
      </c>
      <c r="CQ25" s="342">
        <f>Т!CQ25</f>
        <v>0</v>
      </c>
      <c r="CR25" s="342">
        <f>Т!CR25</f>
        <v>0</v>
      </c>
      <c r="CS25" s="342">
        <f>Т!CS25</f>
        <v>0</v>
      </c>
      <c r="CT25" s="342">
        <f>Т!CT25</f>
        <v>0</v>
      </c>
      <c r="CU25" s="342">
        <f>Т!CU25</f>
        <v>0</v>
      </c>
      <c r="CV25" s="342">
        <f>Т!CV25</f>
        <v>0</v>
      </c>
      <c r="CW25" s="342">
        <f>Т!CW25</f>
        <v>0</v>
      </c>
      <c r="CX25" s="342">
        <f>Т!CX25</f>
        <v>0</v>
      </c>
      <c r="CY25" s="342">
        <f>Т!CY25</f>
        <v>0</v>
      </c>
      <c r="CZ25" s="342">
        <f>Т!CZ25</f>
        <v>0</v>
      </c>
      <c r="DA25" s="342">
        <f>Т!DA25</f>
        <v>0</v>
      </c>
      <c r="DB25" s="342">
        <f>Т!DB25</f>
        <v>0</v>
      </c>
      <c r="DC25" s="342">
        <f>Т!DC25</f>
        <v>0</v>
      </c>
      <c r="DD25" s="342">
        <f>Т!DD25</f>
        <v>0</v>
      </c>
      <c r="DE25" s="342">
        <f>Т!DE25</f>
        <v>0</v>
      </c>
      <c r="DF25" s="342">
        <f>Т!DF25</f>
        <v>0</v>
      </c>
      <c r="DG25" s="342">
        <f>Т!DG25</f>
        <v>0</v>
      </c>
      <c r="DH25" s="342">
        <f>Т!DH25</f>
        <v>0</v>
      </c>
      <c r="DI25" s="342">
        <f>Т!DI25</f>
        <v>0</v>
      </c>
      <c r="DJ25" s="342">
        <f>Т!DJ25</f>
        <v>0</v>
      </c>
      <c r="DK25" s="342">
        <f>Т!DK25</f>
        <v>0</v>
      </c>
      <c r="DL25" s="342">
        <f>Т!DL25</f>
        <v>0</v>
      </c>
      <c r="DM25" s="342">
        <f>Т!DM25</f>
        <v>0</v>
      </c>
      <c r="DN25" s="342">
        <f>Т!DN25</f>
        <v>0</v>
      </c>
      <c r="DO25" s="342">
        <f>Т!DO25</f>
        <v>0</v>
      </c>
      <c r="DP25" s="342">
        <f>Т!DP25</f>
        <v>0</v>
      </c>
      <c r="DQ25" s="342">
        <f>Т!DQ25</f>
        <v>0</v>
      </c>
      <c r="DR25" s="342">
        <f>Т!DR25</f>
        <v>0</v>
      </c>
      <c r="DS25" s="342">
        <f>Т!DS25</f>
        <v>0</v>
      </c>
      <c r="DT25" s="342">
        <f>Т!DT25</f>
        <v>0</v>
      </c>
      <c r="DU25" s="342">
        <f>Т!DU25</f>
        <v>0</v>
      </c>
      <c r="DV25" s="342">
        <f>Т!DV25</f>
        <v>0</v>
      </c>
      <c r="DW25" s="342">
        <f>Т!DW25</f>
        <v>0</v>
      </c>
      <c r="DX25" s="342">
        <f>Т!DX25</f>
        <v>0</v>
      </c>
      <c r="DY25" s="342">
        <f>Т!DY25</f>
        <v>0</v>
      </c>
      <c r="DZ25" s="342">
        <f>Т!DZ25</f>
        <v>0</v>
      </c>
      <c r="EA25" s="342">
        <f>Т!EA25</f>
        <v>0</v>
      </c>
      <c r="EB25" s="342">
        <f>Т!EB25</f>
        <v>0</v>
      </c>
      <c r="EC25" s="342">
        <f>Т!EC25</f>
        <v>0</v>
      </c>
      <c r="ED25" s="342">
        <f>Т!ED25</f>
        <v>0</v>
      </c>
      <c r="EE25" s="342">
        <f>Т!EE25</f>
        <v>0</v>
      </c>
      <c r="EF25" s="342">
        <f>Т!EF25</f>
        <v>0</v>
      </c>
      <c r="EG25" s="342">
        <f>Т!EG25</f>
        <v>0</v>
      </c>
      <c r="EH25" s="342">
        <f>Т!EH25</f>
        <v>0</v>
      </c>
      <c r="EI25" s="342">
        <f>Т!EI25</f>
        <v>0</v>
      </c>
      <c r="EJ25" s="342">
        <f>Т!EJ25</f>
        <v>0</v>
      </c>
      <c r="EK25" s="342">
        <f>Т!EK25</f>
        <v>0</v>
      </c>
      <c r="EL25" s="342">
        <f>Т!EL25</f>
        <v>0</v>
      </c>
      <c r="EM25" s="342">
        <f>Т!EM25</f>
        <v>0</v>
      </c>
      <c r="EN25" s="342">
        <f>Т!EN25</f>
        <v>0</v>
      </c>
      <c r="EO25" s="342">
        <f>Т!EO25</f>
        <v>0</v>
      </c>
      <c r="EP25" s="342">
        <f>Т!EP25</f>
        <v>0</v>
      </c>
      <c r="EQ25" s="342">
        <f>Т!EQ25</f>
        <v>0</v>
      </c>
      <c r="ER25" s="251"/>
      <c r="ES25" s="251"/>
      <c r="ET25" s="251"/>
      <c r="EU25" s="251"/>
      <c r="EV25" s="251"/>
      <c r="EW25" s="251"/>
      <c r="EX25" s="251"/>
      <c r="EY25" s="251"/>
      <c r="EZ25" s="342">
        <f>Т!EZ25</f>
        <v>0</v>
      </c>
      <c r="FA25" s="342">
        <f>Т!FA25</f>
        <v>0</v>
      </c>
      <c r="FB25" s="342">
        <f>Т!FB25</f>
        <v>0</v>
      </c>
      <c r="FC25" s="342">
        <f>Т!FC25</f>
        <v>0</v>
      </c>
      <c r="FD25" s="342">
        <f>Т!FD25</f>
        <v>0</v>
      </c>
      <c r="FE25" s="342">
        <f>Т!FE25</f>
        <v>0</v>
      </c>
      <c r="FF25" s="342">
        <f>Т!FF25</f>
        <v>0</v>
      </c>
      <c r="FG25" s="342">
        <f>Т!FG25</f>
        <v>0</v>
      </c>
      <c r="FH25" s="342">
        <f>Т!FH25</f>
        <v>0</v>
      </c>
      <c r="FI25" s="342">
        <f>Т!FI25</f>
        <v>0</v>
      </c>
      <c r="FJ25" s="342">
        <f>Т!FJ25</f>
        <v>0</v>
      </c>
      <c r="FK25" s="342">
        <f>Т!FK25</f>
        <v>0</v>
      </c>
      <c r="FL25" s="342">
        <f>Т!FL25</f>
        <v>0</v>
      </c>
      <c r="FM25" s="342">
        <f>Т!FM25</f>
        <v>0</v>
      </c>
      <c r="FN25" s="342">
        <f>Т!FN25</f>
        <v>0</v>
      </c>
      <c r="FO25" s="342">
        <f>Т!FO25</f>
        <v>0</v>
      </c>
      <c r="FP25" s="342">
        <f>Т!FP25</f>
        <v>0</v>
      </c>
      <c r="FQ25" s="342">
        <f>Т!FQ25</f>
        <v>0</v>
      </c>
      <c r="FR25" s="342">
        <f>Т!FR25</f>
        <v>0</v>
      </c>
      <c r="FS25" s="342">
        <f>Т!FS25</f>
        <v>0</v>
      </c>
      <c r="FT25" s="342">
        <f>Т!FT25</f>
        <v>0</v>
      </c>
      <c r="FU25" s="342">
        <f>Т!FU25</f>
        <v>0</v>
      </c>
      <c r="FV25" s="342">
        <f>Т!FV25</f>
        <v>0</v>
      </c>
      <c r="FW25" s="342">
        <f>Т!FW25</f>
        <v>0</v>
      </c>
      <c r="FX25" s="342">
        <f>Т!FX25</f>
        <v>0</v>
      </c>
      <c r="FY25" s="342">
        <f>Т!FY25</f>
        <v>0</v>
      </c>
      <c r="FZ25" s="342">
        <f>Т!FZ25</f>
        <v>0</v>
      </c>
      <c r="GA25" s="342">
        <f>Т!GA25</f>
        <v>0</v>
      </c>
      <c r="GB25" s="342">
        <f>Т!GB25</f>
        <v>0</v>
      </c>
      <c r="GC25" s="342">
        <f>Т!GC25</f>
        <v>0</v>
      </c>
      <c r="GD25" s="342">
        <f>Т!GD25</f>
        <v>0</v>
      </c>
      <c r="GE25" s="342">
        <f>Т!GE25</f>
        <v>0</v>
      </c>
      <c r="GF25" s="347"/>
      <c r="GG25" s="347"/>
      <c r="GH25" s="345"/>
      <c r="GI25" s="345"/>
      <c r="GJ25" s="345"/>
      <c r="GK25" s="345"/>
      <c r="GL25" s="345"/>
      <c r="GM25" s="275"/>
    </row>
    <row r="26" spans="6:195" s="265" customFormat="1" ht="12" customHeight="1">
      <c r="F26" s="339" t="s">
        <v>179</v>
      </c>
      <c r="G26" s="533"/>
      <c r="H26" s="533"/>
      <c r="I26" s="586"/>
      <c r="J26" s="220" t="s">
        <v>70</v>
      </c>
      <c r="K26" s="345"/>
      <c r="L26" s="345"/>
      <c r="M26" s="345"/>
      <c r="N26" s="345"/>
      <c r="O26" s="346"/>
      <c r="P26" s="34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342">
        <f>Т!AV26</f>
        <v>0</v>
      </c>
      <c r="AW26" s="342">
        <f>Т!AW26</f>
        <v>0</v>
      </c>
      <c r="AX26" s="342">
        <f>Т!AX26</f>
        <v>0</v>
      </c>
      <c r="AY26" s="342">
        <f>Т!AY26</f>
        <v>0</v>
      </c>
      <c r="AZ26" s="342">
        <f>Т!AZ26</f>
        <v>0</v>
      </c>
      <c r="BA26" s="342">
        <f>Т!BA26</f>
        <v>0</v>
      </c>
      <c r="BB26" s="342">
        <f>Т!BB26</f>
        <v>0</v>
      </c>
      <c r="BC26" s="342">
        <f>Т!BC26</f>
        <v>0</v>
      </c>
      <c r="BD26" s="342">
        <f>Т!BD26</f>
        <v>0</v>
      </c>
      <c r="BE26" s="342">
        <f>Т!BE26</f>
        <v>0</v>
      </c>
      <c r="BF26" s="342">
        <f>Т!BF26</f>
        <v>0</v>
      </c>
      <c r="BG26" s="342">
        <f>Т!BG26</f>
        <v>0</v>
      </c>
      <c r="BH26" s="342">
        <f>Т!BH26</f>
        <v>0</v>
      </c>
      <c r="BI26" s="342">
        <f>Т!BI26</f>
        <v>0</v>
      </c>
      <c r="BJ26" s="342">
        <f>Т!BJ26</f>
        <v>0</v>
      </c>
      <c r="BK26" s="342">
        <f>Т!BK26</f>
        <v>0</v>
      </c>
      <c r="BL26" s="342">
        <f>Т!BL26</f>
        <v>0</v>
      </c>
      <c r="BM26" s="342">
        <f>Т!BM26</f>
        <v>0</v>
      </c>
      <c r="BN26" s="342">
        <f>Т!BN26</f>
        <v>0</v>
      </c>
      <c r="BO26" s="342">
        <f>Т!BO26</f>
        <v>0</v>
      </c>
      <c r="BP26" s="342">
        <f>Т!BP26</f>
        <v>0</v>
      </c>
      <c r="BQ26" s="342">
        <f>Т!BQ26</f>
        <v>0</v>
      </c>
      <c r="BR26" s="342">
        <f>Т!BR26</f>
        <v>0</v>
      </c>
      <c r="BS26" s="342">
        <f>Т!BS26</f>
        <v>0</v>
      </c>
      <c r="BT26" s="342">
        <f>Т!BT26</f>
        <v>0</v>
      </c>
      <c r="BU26" s="342">
        <f>Т!BU26</f>
        <v>0</v>
      </c>
      <c r="BV26" s="342">
        <f>Т!BV26</f>
        <v>0</v>
      </c>
      <c r="BW26" s="342">
        <f>Т!BW26</f>
        <v>0</v>
      </c>
      <c r="BX26" s="342">
        <f>Т!BX26</f>
        <v>0</v>
      </c>
      <c r="BY26" s="342">
        <f>Т!BY26</f>
        <v>0</v>
      </c>
      <c r="BZ26" s="342">
        <f>Т!BZ26</f>
        <v>0</v>
      </c>
      <c r="CA26" s="342">
        <f>Т!CA26</f>
        <v>0</v>
      </c>
      <c r="CB26" s="342">
        <f>Т!CB26</f>
        <v>0</v>
      </c>
      <c r="CC26" s="342">
        <f>Т!CC26</f>
        <v>0</v>
      </c>
      <c r="CD26" s="342">
        <f>Т!CD26</f>
        <v>0</v>
      </c>
      <c r="CE26" s="342">
        <f>Т!CE26</f>
        <v>0</v>
      </c>
      <c r="CF26" s="342">
        <f>Т!CF26</f>
        <v>0</v>
      </c>
      <c r="CG26" s="342">
        <f>Т!CG26</f>
        <v>0</v>
      </c>
      <c r="CH26" s="342">
        <f>Т!CH26</f>
        <v>0</v>
      </c>
      <c r="CI26" s="342">
        <f>Т!CI26</f>
        <v>0</v>
      </c>
      <c r="CJ26" s="342">
        <f>Т!CJ26</f>
        <v>0</v>
      </c>
      <c r="CK26" s="342">
        <f>Т!CK26</f>
        <v>0</v>
      </c>
      <c r="CL26" s="342">
        <f>Т!CL26</f>
        <v>0</v>
      </c>
      <c r="CM26" s="342">
        <f>Т!CM26</f>
        <v>0</v>
      </c>
      <c r="CN26" s="342">
        <f>Т!CN26</f>
        <v>0</v>
      </c>
      <c r="CO26" s="342">
        <f>Т!CO26</f>
        <v>0</v>
      </c>
      <c r="CP26" s="342">
        <f>Т!CP26</f>
        <v>0</v>
      </c>
      <c r="CQ26" s="342">
        <f>Т!CQ26</f>
        <v>0</v>
      </c>
      <c r="CR26" s="342">
        <f>Т!CR26</f>
        <v>0</v>
      </c>
      <c r="CS26" s="342">
        <f>Т!CS26</f>
        <v>0</v>
      </c>
      <c r="CT26" s="342">
        <f>Т!CT26</f>
        <v>0</v>
      </c>
      <c r="CU26" s="342">
        <f>Т!CU26</f>
        <v>0</v>
      </c>
      <c r="CV26" s="342">
        <f>Т!CV26</f>
        <v>0</v>
      </c>
      <c r="CW26" s="342">
        <f>Т!CW26</f>
        <v>0</v>
      </c>
      <c r="CX26" s="342">
        <f>Т!CX26</f>
        <v>0</v>
      </c>
      <c r="CY26" s="342">
        <f>Т!CY26</f>
        <v>0</v>
      </c>
      <c r="CZ26" s="342">
        <f>Т!CZ26</f>
        <v>0</v>
      </c>
      <c r="DA26" s="342">
        <f>Т!DA26</f>
        <v>0</v>
      </c>
      <c r="DB26" s="342">
        <f>Т!DB26</f>
        <v>0</v>
      </c>
      <c r="DC26" s="342">
        <f>Т!DC26</f>
        <v>0</v>
      </c>
      <c r="DD26" s="342">
        <f>Т!DD26</f>
        <v>0</v>
      </c>
      <c r="DE26" s="342">
        <f>Т!DE26</f>
        <v>0</v>
      </c>
      <c r="DF26" s="342">
        <f>Т!DF26</f>
        <v>0</v>
      </c>
      <c r="DG26" s="342">
        <f>Т!DG26</f>
        <v>0</v>
      </c>
      <c r="DH26" s="342">
        <f>Т!DH26</f>
        <v>0</v>
      </c>
      <c r="DI26" s="342">
        <f>Т!DI26</f>
        <v>0</v>
      </c>
      <c r="DJ26" s="342">
        <f>Т!DJ26</f>
        <v>0</v>
      </c>
      <c r="DK26" s="342">
        <f>Т!DK26</f>
        <v>0</v>
      </c>
      <c r="DL26" s="342">
        <f>Т!DL26</f>
        <v>0</v>
      </c>
      <c r="DM26" s="342">
        <f>Т!DM26</f>
        <v>0</v>
      </c>
      <c r="DN26" s="342">
        <f>Т!DN26</f>
        <v>0</v>
      </c>
      <c r="DO26" s="342">
        <f>Т!DO26</f>
        <v>0</v>
      </c>
      <c r="DP26" s="342">
        <f>Т!DP26</f>
        <v>0</v>
      </c>
      <c r="DQ26" s="342">
        <f>Т!DQ26</f>
        <v>0</v>
      </c>
      <c r="DR26" s="342">
        <f>Т!DR26</f>
        <v>0</v>
      </c>
      <c r="DS26" s="342">
        <f>Т!DS26</f>
        <v>0</v>
      </c>
      <c r="DT26" s="342">
        <f>Т!DT26</f>
        <v>0</v>
      </c>
      <c r="DU26" s="342">
        <f>Т!DU26</f>
        <v>0</v>
      </c>
      <c r="DV26" s="342">
        <f>Т!DV26</f>
        <v>0</v>
      </c>
      <c r="DW26" s="342">
        <f>Т!DW26</f>
        <v>0</v>
      </c>
      <c r="DX26" s="342">
        <f>Т!DX26</f>
        <v>0</v>
      </c>
      <c r="DY26" s="342">
        <f>Т!DY26</f>
        <v>0</v>
      </c>
      <c r="DZ26" s="342">
        <f>Т!DZ26</f>
        <v>0</v>
      </c>
      <c r="EA26" s="342">
        <f>Т!EA26</f>
        <v>0</v>
      </c>
      <c r="EB26" s="342">
        <f>Т!EB26</f>
        <v>0</v>
      </c>
      <c r="EC26" s="342">
        <f>Т!EC26</f>
        <v>0</v>
      </c>
      <c r="ED26" s="342">
        <f>Т!ED26</f>
        <v>0</v>
      </c>
      <c r="EE26" s="342">
        <f>Т!EE26</f>
        <v>0</v>
      </c>
      <c r="EF26" s="342">
        <f>Т!EF26</f>
        <v>0</v>
      </c>
      <c r="EG26" s="342">
        <f>Т!EG26</f>
        <v>0</v>
      </c>
      <c r="EH26" s="342">
        <f>Т!EH26</f>
        <v>0</v>
      </c>
      <c r="EI26" s="342">
        <f>Т!EI26</f>
        <v>0</v>
      </c>
      <c r="EJ26" s="342">
        <f>Т!EJ26</f>
        <v>0</v>
      </c>
      <c r="EK26" s="342">
        <f>Т!EK26</f>
        <v>0</v>
      </c>
      <c r="EL26" s="342">
        <f>Т!EL26</f>
        <v>0</v>
      </c>
      <c r="EM26" s="342">
        <f>Т!EM26</f>
        <v>0</v>
      </c>
      <c r="EN26" s="342">
        <f>Т!EN26</f>
        <v>0</v>
      </c>
      <c r="EO26" s="342">
        <f>Т!EO26</f>
        <v>0</v>
      </c>
      <c r="EP26" s="342">
        <f>Т!EP26</f>
        <v>0</v>
      </c>
      <c r="EQ26" s="342">
        <f>Т!EQ26</f>
        <v>0</v>
      </c>
      <c r="ER26" s="251"/>
      <c r="ES26" s="251"/>
      <c r="ET26" s="251"/>
      <c r="EU26" s="251"/>
      <c r="EV26" s="251"/>
      <c r="EW26" s="251"/>
      <c r="EX26" s="251"/>
      <c r="EY26" s="251"/>
      <c r="EZ26" s="342">
        <f>Т!EZ26</f>
        <v>0</v>
      </c>
      <c r="FA26" s="342">
        <f>Т!FA26</f>
        <v>0</v>
      </c>
      <c r="FB26" s="342">
        <f>Т!FB26</f>
        <v>0</v>
      </c>
      <c r="FC26" s="342">
        <f>Т!FC26</f>
        <v>0</v>
      </c>
      <c r="FD26" s="342">
        <f>Т!FD26</f>
        <v>0</v>
      </c>
      <c r="FE26" s="342">
        <f>Т!FE26</f>
        <v>0</v>
      </c>
      <c r="FF26" s="342">
        <f>Т!FF26</f>
        <v>0</v>
      </c>
      <c r="FG26" s="342">
        <f>Т!FG26</f>
        <v>0</v>
      </c>
      <c r="FH26" s="342">
        <f>Т!FH26</f>
        <v>0</v>
      </c>
      <c r="FI26" s="342">
        <f>Т!FI26</f>
        <v>0</v>
      </c>
      <c r="FJ26" s="342">
        <f>Т!FJ26</f>
        <v>0</v>
      </c>
      <c r="FK26" s="342">
        <f>Т!FK26</f>
        <v>0</v>
      </c>
      <c r="FL26" s="342">
        <f>Т!FL26</f>
        <v>0</v>
      </c>
      <c r="FM26" s="342">
        <f>Т!FM26</f>
        <v>0</v>
      </c>
      <c r="FN26" s="342">
        <f>Т!FN26</f>
        <v>0</v>
      </c>
      <c r="FO26" s="342">
        <f>Т!FO26</f>
        <v>0</v>
      </c>
      <c r="FP26" s="342">
        <f>Т!FP26</f>
        <v>0</v>
      </c>
      <c r="FQ26" s="342">
        <f>Т!FQ26</f>
        <v>0</v>
      </c>
      <c r="FR26" s="342">
        <f>Т!FR26</f>
        <v>0</v>
      </c>
      <c r="FS26" s="342">
        <f>Т!FS26</f>
        <v>0</v>
      </c>
      <c r="FT26" s="342">
        <f>Т!FT26</f>
        <v>0</v>
      </c>
      <c r="FU26" s="342">
        <f>Т!FU26</f>
        <v>0</v>
      </c>
      <c r="FV26" s="342">
        <f>Т!FV26</f>
        <v>0</v>
      </c>
      <c r="FW26" s="342">
        <f>Т!FW26</f>
        <v>0</v>
      </c>
      <c r="FX26" s="342">
        <f>Т!FX26</f>
        <v>0</v>
      </c>
      <c r="FY26" s="342">
        <f>Т!FY26</f>
        <v>0</v>
      </c>
      <c r="FZ26" s="342">
        <f>Т!FZ26</f>
        <v>0</v>
      </c>
      <c r="GA26" s="342">
        <f>Т!GA26</f>
        <v>0</v>
      </c>
      <c r="GB26" s="342">
        <f>Т!GB26</f>
        <v>0</v>
      </c>
      <c r="GC26" s="342">
        <f>Т!GC26</f>
        <v>0</v>
      </c>
      <c r="GD26" s="342">
        <f>Т!GD26</f>
        <v>0</v>
      </c>
      <c r="GE26" s="342">
        <f>Т!GE26</f>
        <v>0</v>
      </c>
      <c r="GF26" s="347"/>
      <c r="GG26" s="347"/>
      <c r="GH26" s="345"/>
      <c r="GI26" s="345"/>
      <c r="GJ26" s="345"/>
      <c r="GK26" s="345"/>
      <c r="GL26" s="345"/>
      <c r="GM26" s="275"/>
    </row>
    <row r="27" spans="6:195" s="265" customFormat="1" ht="12" customHeight="1">
      <c r="F27" s="339" t="s">
        <v>107</v>
      </c>
      <c r="G27" s="533"/>
      <c r="H27" s="533"/>
      <c r="I27" s="531" t="s">
        <v>474</v>
      </c>
      <c r="J27" s="531"/>
      <c r="K27" s="345"/>
      <c r="L27" s="345"/>
      <c r="M27" s="345"/>
      <c r="N27" s="345"/>
      <c r="O27" s="346"/>
      <c r="P27" s="34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342">
        <f>Т!AV27</f>
        <v>0</v>
      </c>
      <c r="AW27" s="342">
        <f>Т!AW27</f>
        <v>0</v>
      </c>
      <c r="AX27" s="342">
        <f>Т!AX27</f>
        <v>0</v>
      </c>
      <c r="AY27" s="342">
        <f>Т!AY27</f>
        <v>0</v>
      </c>
      <c r="AZ27" s="342">
        <f>Т!AZ27</f>
        <v>0</v>
      </c>
      <c r="BA27" s="342">
        <f>Т!BA27</f>
        <v>0</v>
      </c>
      <c r="BB27" s="342">
        <f>Т!BB27</f>
        <v>0</v>
      </c>
      <c r="BC27" s="342">
        <f>Т!BC27</f>
        <v>0</v>
      </c>
      <c r="BD27" s="342">
        <f>Т!BD27</f>
        <v>0</v>
      </c>
      <c r="BE27" s="342">
        <f>Т!BE27</f>
        <v>0</v>
      </c>
      <c r="BF27" s="342">
        <f>Т!BF27</f>
        <v>0</v>
      </c>
      <c r="BG27" s="342">
        <f>Т!BG27</f>
        <v>0</v>
      </c>
      <c r="BH27" s="342">
        <f>Т!BH27</f>
        <v>0</v>
      </c>
      <c r="BI27" s="342">
        <f>Т!BI27</f>
        <v>0</v>
      </c>
      <c r="BJ27" s="342">
        <f>Т!BJ27</f>
        <v>0</v>
      </c>
      <c r="BK27" s="342">
        <f>Т!BK27</f>
        <v>0</v>
      </c>
      <c r="BL27" s="342">
        <f>Т!BL27</f>
        <v>0</v>
      </c>
      <c r="BM27" s="342">
        <f>Т!BM27</f>
        <v>0</v>
      </c>
      <c r="BN27" s="342">
        <f>Т!BN27</f>
        <v>0</v>
      </c>
      <c r="BO27" s="342">
        <f>Т!BO27</f>
        <v>0</v>
      </c>
      <c r="BP27" s="342">
        <f>Т!BP27</f>
        <v>0</v>
      </c>
      <c r="BQ27" s="342">
        <f>Т!BQ27</f>
        <v>0</v>
      </c>
      <c r="BR27" s="342">
        <f>Т!BR27</f>
        <v>0</v>
      </c>
      <c r="BS27" s="342">
        <f>Т!BS27</f>
        <v>0</v>
      </c>
      <c r="BT27" s="342">
        <f>Т!BT27</f>
        <v>0</v>
      </c>
      <c r="BU27" s="342">
        <f>Т!BU27</f>
        <v>0</v>
      </c>
      <c r="BV27" s="342">
        <f>Т!BV27</f>
        <v>0</v>
      </c>
      <c r="BW27" s="342">
        <f>Т!BW27</f>
        <v>0</v>
      </c>
      <c r="BX27" s="342">
        <f>Т!BX27</f>
        <v>0</v>
      </c>
      <c r="BY27" s="342">
        <f>Т!BY27</f>
        <v>0</v>
      </c>
      <c r="BZ27" s="342">
        <f>Т!BZ27</f>
        <v>0</v>
      </c>
      <c r="CA27" s="342">
        <f>Т!CA27</f>
        <v>0</v>
      </c>
      <c r="CB27" s="342">
        <f>Т!CB27</f>
        <v>0</v>
      </c>
      <c r="CC27" s="342">
        <f>Т!CC27</f>
        <v>0</v>
      </c>
      <c r="CD27" s="342">
        <f>Т!CD27</f>
        <v>0</v>
      </c>
      <c r="CE27" s="342">
        <f>Т!CE27</f>
        <v>0</v>
      </c>
      <c r="CF27" s="342">
        <f>Т!CF27</f>
        <v>0</v>
      </c>
      <c r="CG27" s="342">
        <f>Т!CG27</f>
        <v>0</v>
      </c>
      <c r="CH27" s="342">
        <f>Т!CH27</f>
        <v>0</v>
      </c>
      <c r="CI27" s="342">
        <f>Т!CI27</f>
        <v>0</v>
      </c>
      <c r="CJ27" s="342">
        <f>Т!CJ27</f>
        <v>0</v>
      </c>
      <c r="CK27" s="342">
        <f>Т!CK27</f>
        <v>0</v>
      </c>
      <c r="CL27" s="342">
        <f>Т!CL27</f>
        <v>0</v>
      </c>
      <c r="CM27" s="342">
        <f>Т!CM27</f>
        <v>0</v>
      </c>
      <c r="CN27" s="342">
        <f>Т!CN27</f>
        <v>0</v>
      </c>
      <c r="CO27" s="342">
        <f>Т!CO27</f>
        <v>0</v>
      </c>
      <c r="CP27" s="342">
        <f>Т!CP27</f>
        <v>0</v>
      </c>
      <c r="CQ27" s="342">
        <f>Т!CQ27</f>
        <v>0</v>
      </c>
      <c r="CR27" s="342">
        <f>Т!CR27</f>
        <v>0</v>
      </c>
      <c r="CS27" s="342">
        <f>Т!CS27</f>
        <v>0</v>
      </c>
      <c r="CT27" s="342">
        <f>Т!CT27</f>
        <v>0</v>
      </c>
      <c r="CU27" s="342">
        <f>Т!CU27</f>
        <v>0</v>
      </c>
      <c r="CV27" s="342">
        <f>Т!CV27</f>
        <v>0</v>
      </c>
      <c r="CW27" s="342">
        <f>Т!CW27</f>
        <v>0</v>
      </c>
      <c r="CX27" s="342">
        <f>Т!CX27</f>
        <v>0</v>
      </c>
      <c r="CY27" s="342">
        <f>Т!CY27</f>
        <v>0</v>
      </c>
      <c r="CZ27" s="342">
        <f>Т!CZ27</f>
        <v>0</v>
      </c>
      <c r="DA27" s="342">
        <f>Т!DA27</f>
        <v>0</v>
      </c>
      <c r="DB27" s="342">
        <f>Т!DB27</f>
        <v>0</v>
      </c>
      <c r="DC27" s="342">
        <f>Т!DC27</f>
        <v>0</v>
      </c>
      <c r="DD27" s="342">
        <f>Т!DD27</f>
        <v>0</v>
      </c>
      <c r="DE27" s="342">
        <f>Т!DE27</f>
        <v>0</v>
      </c>
      <c r="DF27" s="342">
        <f>Т!DF27</f>
        <v>0</v>
      </c>
      <c r="DG27" s="342">
        <f>Т!DG27</f>
        <v>0</v>
      </c>
      <c r="DH27" s="342">
        <f>Т!DH27</f>
        <v>0</v>
      </c>
      <c r="DI27" s="342">
        <f>Т!DI27</f>
        <v>0</v>
      </c>
      <c r="DJ27" s="342">
        <f>Т!DJ27</f>
        <v>0</v>
      </c>
      <c r="DK27" s="342">
        <f>Т!DK27</f>
        <v>0</v>
      </c>
      <c r="DL27" s="342">
        <f>Т!DL27</f>
        <v>0</v>
      </c>
      <c r="DM27" s="342">
        <f>Т!DM27</f>
        <v>0</v>
      </c>
      <c r="DN27" s="342">
        <f>Т!DN27</f>
        <v>0</v>
      </c>
      <c r="DO27" s="342">
        <f>Т!DO27</f>
        <v>0</v>
      </c>
      <c r="DP27" s="342">
        <f>Т!DP27</f>
        <v>0</v>
      </c>
      <c r="DQ27" s="342">
        <f>Т!DQ27</f>
        <v>0</v>
      </c>
      <c r="DR27" s="342">
        <f>Т!DR27</f>
        <v>0</v>
      </c>
      <c r="DS27" s="342">
        <f>Т!DS27</f>
        <v>0</v>
      </c>
      <c r="DT27" s="342">
        <f>Т!DT27</f>
        <v>0</v>
      </c>
      <c r="DU27" s="342">
        <f>Т!DU27</f>
        <v>0</v>
      </c>
      <c r="DV27" s="342">
        <f>Т!DV27</f>
        <v>0</v>
      </c>
      <c r="DW27" s="342">
        <f>Т!DW27</f>
        <v>0</v>
      </c>
      <c r="DX27" s="342">
        <f>Т!DX27</f>
        <v>0</v>
      </c>
      <c r="DY27" s="342">
        <f>Т!DY27</f>
        <v>0</v>
      </c>
      <c r="DZ27" s="342">
        <f>Т!DZ27</f>
        <v>0</v>
      </c>
      <c r="EA27" s="342">
        <f>Т!EA27</f>
        <v>0</v>
      </c>
      <c r="EB27" s="342">
        <f>Т!EB27</f>
        <v>0</v>
      </c>
      <c r="EC27" s="342">
        <f>Т!EC27</f>
        <v>0</v>
      </c>
      <c r="ED27" s="342">
        <f>Т!ED27</f>
        <v>0</v>
      </c>
      <c r="EE27" s="342">
        <f>Т!EE27</f>
        <v>0</v>
      </c>
      <c r="EF27" s="342">
        <f>Т!EF27</f>
        <v>0</v>
      </c>
      <c r="EG27" s="342">
        <f>Т!EG27</f>
        <v>0</v>
      </c>
      <c r="EH27" s="342">
        <f>Т!EH27</f>
        <v>0</v>
      </c>
      <c r="EI27" s="342">
        <f>Т!EI27</f>
        <v>0</v>
      </c>
      <c r="EJ27" s="342">
        <f>Т!EJ27</f>
        <v>0</v>
      </c>
      <c r="EK27" s="342">
        <f>Т!EK27</f>
        <v>0</v>
      </c>
      <c r="EL27" s="342">
        <f>Т!EL27</f>
        <v>0</v>
      </c>
      <c r="EM27" s="342">
        <f>Т!EM27</f>
        <v>0</v>
      </c>
      <c r="EN27" s="342">
        <f>Т!EN27</f>
        <v>0</v>
      </c>
      <c r="EO27" s="342">
        <f>Т!EO27</f>
        <v>0</v>
      </c>
      <c r="EP27" s="342">
        <f>Т!EP27</f>
        <v>0</v>
      </c>
      <c r="EQ27" s="342">
        <f>Т!EQ27</f>
        <v>0</v>
      </c>
      <c r="ER27" s="251"/>
      <c r="ES27" s="251"/>
      <c r="ET27" s="251"/>
      <c r="EU27" s="251"/>
      <c r="EV27" s="251"/>
      <c r="EW27" s="251"/>
      <c r="EX27" s="251"/>
      <c r="EY27" s="251"/>
      <c r="EZ27" s="342">
        <f>Т!EZ27</f>
        <v>0</v>
      </c>
      <c r="FA27" s="342">
        <f>Т!FA27</f>
        <v>0</v>
      </c>
      <c r="FB27" s="342">
        <f>Т!FB27</f>
        <v>0</v>
      </c>
      <c r="FC27" s="342">
        <f>Т!FC27</f>
        <v>0</v>
      </c>
      <c r="FD27" s="342">
        <f>Т!FD27</f>
        <v>0</v>
      </c>
      <c r="FE27" s="342">
        <f>Т!FE27</f>
        <v>0</v>
      </c>
      <c r="FF27" s="342">
        <f>Т!FF27</f>
        <v>0</v>
      </c>
      <c r="FG27" s="342">
        <f>Т!FG27</f>
        <v>0</v>
      </c>
      <c r="FH27" s="342">
        <f>Т!FH27</f>
        <v>0</v>
      </c>
      <c r="FI27" s="342">
        <f>Т!FI27</f>
        <v>0</v>
      </c>
      <c r="FJ27" s="342">
        <f>Т!FJ27</f>
        <v>0</v>
      </c>
      <c r="FK27" s="342">
        <f>Т!FK27</f>
        <v>0</v>
      </c>
      <c r="FL27" s="342">
        <f>Т!FL27</f>
        <v>0</v>
      </c>
      <c r="FM27" s="342">
        <f>Т!FM27</f>
        <v>0</v>
      </c>
      <c r="FN27" s="342">
        <f>Т!FN27</f>
        <v>0</v>
      </c>
      <c r="FO27" s="342">
        <f>Т!FO27</f>
        <v>0</v>
      </c>
      <c r="FP27" s="342">
        <f>Т!FP27</f>
        <v>0</v>
      </c>
      <c r="FQ27" s="342">
        <f>Т!FQ27</f>
        <v>0</v>
      </c>
      <c r="FR27" s="342">
        <f>Т!FR27</f>
        <v>0</v>
      </c>
      <c r="FS27" s="342">
        <f>Т!FS27</f>
        <v>0</v>
      </c>
      <c r="FT27" s="342">
        <f>Т!FT27</f>
        <v>0</v>
      </c>
      <c r="FU27" s="342">
        <f>Т!FU27</f>
        <v>0</v>
      </c>
      <c r="FV27" s="342">
        <f>Т!FV27</f>
        <v>0</v>
      </c>
      <c r="FW27" s="342">
        <f>Т!FW27</f>
        <v>0</v>
      </c>
      <c r="FX27" s="342">
        <f>Т!FX27</f>
        <v>0</v>
      </c>
      <c r="FY27" s="342">
        <f>Т!FY27</f>
        <v>0</v>
      </c>
      <c r="FZ27" s="342">
        <f>Т!FZ27</f>
        <v>0</v>
      </c>
      <c r="GA27" s="342">
        <f>Т!GA27</f>
        <v>0</v>
      </c>
      <c r="GB27" s="342">
        <f>Т!GB27</f>
        <v>0</v>
      </c>
      <c r="GC27" s="342">
        <f>Т!GC27</f>
        <v>0</v>
      </c>
      <c r="GD27" s="342">
        <f>Т!GD27</f>
        <v>0</v>
      </c>
      <c r="GE27" s="342">
        <f>Т!GE27</f>
        <v>0</v>
      </c>
      <c r="GF27" s="347"/>
      <c r="GG27" s="347"/>
      <c r="GH27" s="345"/>
      <c r="GI27" s="345"/>
      <c r="GJ27" s="345"/>
      <c r="GK27" s="345"/>
      <c r="GL27" s="345"/>
      <c r="GM27" s="275"/>
    </row>
    <row r="28" spans="6:195" s="265" customFormat="1" ht="12" hidden="1" customHeight="1">
      <c r="F28" s="339" t="s">
        <v>285</v>
      </c>
      <c r="G28" s="533"/>
      <c r="H28" s="533"/>
      <c r="I28" s="531" t="s">
        <v>438</v>
      </c>
      <c r="J28" s="220" t="s">
        <v>69</v>
      </c>
      <c r="K28" s="345"/>
      <c r="L28" s="345"/>
      <c r="M28" s="345"/>
      <c r="N28" s="345"/>
      <c r="O28" s="346"/>
      <c r="P28" s="34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342">
        <f>Т!AV28</f>
        <v>0</v>
      </c>
      <c r="AW28" s="342">
        <f>Т!AW28</f>
        <v>0</v>
      </c>
      <c r="AX28" s="342">
        <f>Т!AX28</f>
        <v>0</v>
      </c>
      <c r="AY28" s="342">
        <f>Т!AY28</f>
        <v>0</v>
      </c>
      <c r="AZ28" s="342">
        <f>Т!AZ28</f>
        <v>0</v>
      </c>
      <c r="BA28" s="342">
        <f>Т!BA28</f>
        <v>0</v>
      </c>
      <c r="BB28" s="342">
        <f>Т!BB28</f>
        <v>0</v>
      </c>
      <c r="BC28" s="342">
        <f>Т!BC28</f>
        <v>0</v>
      </c>
      <c r="BD28" s="342">
        <f>Т!BD28</f>
        <v>0</v>
      </c>
      <c r="BE28" s="342">
        <f>Т!BE28</f>
        <v>0</v>
      </c>
      <c r="BF28" s="342">
        <f>Т!BF28</f>
        <v>0</v>
      </c>
      <c r="BG28" s="342">
        <f>Т!BG28</f>
        <v>0</v>
      </c>
      <c r="BH28" s="342">
        <f>Т!BH28</f>
        <v>0</v>
      </c>
      <c r="BI28" s="342">
        <f>Т!BI28</f>
        <v>0</v>
      </c>
      <c r="BJ28" s="342">
        <f>Т!BJ28</f>
        <v>0</v>
      </c>
      <c r="BK28" s="342">
        <f>Т!BK28</f>
        <v>0</v>
      </c>
      <c r="BL28" s="342">
        <f>Т!BL28</f>
        <v>0</v>
      </c>
      <c r="BM28" s="342">
        <f>Т!BM28</f>
        <v>0</v>
      </c>
      <c r="BN28" s="342">
        <f>Т!BN28</f>
        <v>0</v>
      </c>
      <c r="BO28" s="342">
        <f>Т!BO28</f>
        <v>0</v>
      </c>
      <c r="BP28" s="342">
        <f>Т!BP28</f>
        <v>0</v>
      </c>
      <c r="BQ28" s="342">
        <f>Т!BQ28</f>
        <v>0</v>
      </c>
      <c r="BR28" s="342">
        <f>Т!BR28</f>
        <v>0</v>
      </c>
      <c r="BS28" s="342">
        <f>Т!BS28</f>
        <v>0</v>
      </c>
      <c r="BT28" s="342">
        <f>Т!BT28</f>
        <v>0</v>
      </c>
      <c r="BU28" s="342">
        <f>Т!BU28</f>
        <v>0</v>
      </c>
      <c r="BV28" s="342">
        <f>Т!BV28</f>
        <v>0</v>
      </c>
      <c r="BW28" s="342">
        <f>Т!BW28</f>
        <v>0</v>
      </c>
      <c r="BX28" s="342">
        <f>Т!BX28</f>
        <v>0</v>
      </c>
      <c r="BY28" s="342">
        <f>Т!BY28</f>
        <v>0</v>
      </c>
      <c r="BZ28" s="342">
        <f>Т!BZ28</f>
        <v>0</v>
      </c>
      <c r="CA28" s="342">
        <f>Т!CA28</f>
        <v>0</v>
      </c>
      <c r="CB28" s="342">
        <f>Т!CB28</f>
        <v>0</v>
      </c>
      <c r="CC28" s="342">
        <f>Т!CC28</f>
        <v>0</v>
      </c>
      <c r="CD28" s="342">
        <f>Т!CD28</f>
        <v>0</v>
      </c>
      <c r="CE28" s="342">
        <f>Т!CE28</f>
        <v>0</v>
      </c>
      <c r="CF28" s="342">
        <f>Т!CF28</f>
        <v>0</v>
      </c>
      <c r="CG28" s="342">
        <f>Т!CG28</f>
        <v>0</v>
      </c>
      <c r="CH28" s="342">
        <f>Т!CH28</f>
        <v>0</v>
      </c>
      <c r="CI28" s="342">
        <f>Т!CI28</f>
        <v>0</v>
      </c>
      <c r="CJ28" s="342">
        <f>Т!CJ28</f>
        <v>0</v>
      </c>
      <c r="CK28" s="342">
        <f>Т!CK28</f>
        <v>0</v>
      </c>
      <c r="CL28" s="342">
        <f>Т!CL28</f>
        <v>0</v>
      </c>
      <c r="CM28" s="342">
        <f>Т!CM28</f>
        <v>0</v>
      </c>
      <c r="CN28" s="342">
        <f>Т!CN28</f>
        <v>0</v>
      </c>
      <c r="CO28" s="342">
        <f>Т!CO28</f>
        <v>0</v>
      </c>
      <c r="CP28" s="342">
        <f>Т!CP28</f>
        <v>0</v>
      </c>
      <c r="CQ28" s="342">
        <f>Т!CQ28</f>
        <v>0</v>
      </c>
      <c r="CR28" s="342">
        <f>Т!CR28</f>
        <v>0</v>
      </c>
      <c r="CS28" s="342">
        <f>Т!CS28</f>
        <v>0</v>
      </c>
      <c r="CT28" s="342">
        <f>Т!CT28</f>
        <v>0</v>
      </c>
      <c r="CU28" s="342">
        <f>Т!CU28</f>
        <v>0</v>
      </c>
      <c r="CV28" s="342">
        <f>Т!CV28</f>
        <v>0</v>
      </c>
      <c r="CW28" s="342">
        <f>Т!CW28</f>
        <v>0</v>
      </c>
      <c r="CX28" s="342">
        <f>Т!CX28</f>
        <v>0</v>
      </c>
      <c r="CY28" s="342">
        <f>Т!CY28</f>
        <v>0</v>
      </c>
      <c r="CZ28" s="342">
        <f>Т!CZ28</f>
        <v>0</v>
      </c>
      <c r="DA28" s="342">
        <f>Т!DA28</f>
        <v>0</v>
      </c>
      <c r="DB28" s="342">
        <f>Т!DB28</f>
        <v>0</v>
      </c>
      <c r="DC28" s="342">
        <f>Т!DC28</f>
        <v>0</v>
      </c>
      <c r="DD28" s="342">
        <f>Т!DD28</f>
        <v>0</v>
      </c>
      <c r="DE28" s="342">
        <f>Т!DE28</f>
        <v>0</v>
      </c>
      <c r="DF28" s="342">
        <f>Т!DF28</f>
        <v>0</v>
      </c>
      <c r="DG28" s="342">
        <f>Т!DG28</f>
        <v>0</v>
      </c>
      <c r="DH28" s="342">
        <f>Т!DH28</f>
        <v>0</v>
      </c>
      <c r="DI28" s="342">
        <f>Т!DI28</f>
        <v>0</v>
      </c>
      <c r="DJ28" s="342">
        <f>Т!DJ28</f>
        <v>0</v>
      </c>
      <c r="DK28" s="342">
        <f>Т!DK28</f>
        <v>0</v>
      </c>
      <c r="DL28" s="342">
        <f>Т!DL28</f>
        <v>0</v>
      </c>
      <c r="DM28" s="342">
        <f>Т!DM28</f>
        <v>0</v>
      </c>
      <c r="DN28" s="342">
        <f>Т!DN28</f>
        <v>0</v>
      </c>
      <c r="DO28" s="342">
        <f>Т!DO28</f>
        <v>0</v>
      </c>
      <c r="DP28" s="342">
        <f>Т!DP28</f>
        <v>0</v>
      </c>
      <c r="DQ28" s="342">
        <f>Т!DQ28</f>
        <v>0</v>
      </c>
      <c r="DR28" s="342">
        <f>Т!DR28</f>
        <v>0</v>
      </c>
      <c r="DS28" s="342">
        <f>Т!DS28</f>
        <v>0</v>
      </c>
      <c r="DT28" s="342">
        <f>Т!DT28</f>
        <v>0</v>
      </c>
      <c r="DU28" s="342">
        <f>Т!DU28</f>
        <v>0</v>
      </c>
      <c r="DV28" s="342">
        <f>Т!DV28</f>
        <v>0</v>
      </c>
      <c r="DW28" s="342">
        <f>Т!DW28</f>
        <v>0</v>
      </c>
      <c r="DX28" s="342">
        <f>Т!DX28</f>
        <v>0</v>
      </c>
      <c r="DY28" s="342">
        <f>Т!DY28</f>
        <v>0</v>
      </c>
      <c r="DZ28" s="342">
        <f>Т!DZ28</f>
        <v>0</v>
      </c>
      <c r="EA28" s="342">
        <f>Т!EA28</f>
        <v>0</v>
      </c>
      <c r="EB28" s="342">
        <f>Т!EB28</f>
        <v>0</v>
      </c>
      <c r="EC28" s="342">
        <f>Т!EC28</f>
        <v>0</v>
      </c>
      <c r="ED28" s="342">
        <f>Т!ED28</f>
        <v>0</v>
      </c>
      <c r="EE28" s="342">
        <f>Т!EE28</f>
        <v>0</v>
      </c>
      <c r="EF28" s="342">
        <f>Т!EF28</f>
        <v>0</v>
      </c>
      <c r="EG28" s="342">
        <f>Т!EG28</f>
        <v>0</v>
      </c>
      <c r="EH28" s="342">
        <f>Т!EH28</f>
        <v>0</v>
      </c>
      <c r="EI28" s="342">
        <f>Т!EI28</f>
        <v>0</v>
      </c>
      <c r="EJ28" s="342">
        <f>Т!EJ28</f>
        <v>0</v>
      </c>
      <c r="EK28" s="342">
        <f>Т!EK28</f>
        <v>0</v>
      </c>
      <c r="EL28" s="342">
        <f>Т!EL28</f>
        <v>0</v>
      </c>
      <c r="EM28" s="342">
        <f>Т!EM28</f>
        <v>0</v>
      </c>
      <c r="EN28" s="342">
        <f>Т!EN28</f>
        <v>0</v>
      </c>
      <c r="EO28" s="342">
        <f>Т!EO28</f>
        <v>0</v>
      </c>
      <c r="EP28" s="342">
        <f>Т!EP28</f>
        <v>0</v>
      </c>
      <c r="EQ28" s="342">
        <f>Т!EQ28</f>
        <v>0</v>
      </c>
      <c r="ER28" s="251"/>
      <c r="ES28" s="251"/>
      <c r="ET28" s="251"/>
      <c r="EU28" s="251"/>
      <c r="EV28" s="251"/>
      <c r="EW28" s="251"/>
      <c r="EX28" s="251"/>
      <c r="EY28" s="251"/>
      <c r="EZ28" s="342">
        <f>Т!EZ28</f>
        <v>0</v>
      </c>
      <c r="FA28" s="342">
        <f>Т!FA28</f>
        <v>0</v>
      </c>
      <c r="FB28" s="342">
        <f>Т!FB28</f>
        <v>0</v>
      </c>
      <c r="FC28" s="342">
        <f>Т!FC28</f>
        <v>0</v>
      </c>
      <c r="FD28" s="342">
        <f>Т!FD28</f>
        <v>0</v>
      </c>
      <c r="FE28" s="342">
        <f>Т!FE28</f>
        <v>0</v>
      </c>
      <c r="FF28" s="342">
        <f>Т!FF28</f>
        <v>0</v>
      </c>
      <c r="FG28" s="342">
        <f>Т!FG28</f>
        <v>0</v>
      </c>
      <c r="FH28" s="342">
        <f>Т!FH28</f>
        <v>0</v>
      </c>
      <c r="FI28" s="342">
        <f>Т!FI28</f>
        <v>0</v>
      </c>
      <c r="FJ28" s="342">
        <f>Т!FJ28</f>
        <v>0</v>
      </c>
      <c r="FK28" s="342">
        <f>Т!FK28</f>
        <v>0</v>
      </c>
      <c r="FL28" s="342">
        <f>Т!FL28</f>
        <v>0</v>
      </c>
      <c r="FM28" s="342">
        <f>Т!FM28</f>
        <v>0</v>
      </c>
      <c r="FN28" s="342">
        <f>Т!FN28</f>
        <v>0</v>
      </c>
      <c r="FO28" s="342">
        <f>Т!FO28</f>
        <v>0</v>
      </c>
      <c r="FP28" s="342">
        <f>Т!FP28</f>
        <v>0</v>
      </c>
      <c r="FQ28" s="342">
        <f>Т!FQ28</f>
        <v>0</v>
      </c>
      <c r="FR28" s="342">
        <f>Т!FR28</f>
        <v>0</v>
      </c>
      <c r="FS28" s="342">
        <f>Т!FS28</f>
        <v>0</v>
      </c>
      <c r="FT28" s="342">
        <f>Т!FT28</f>
        <v>0</v>
      </c>
      <c r="FU28" s="342">
        <f>Т!FU28</f>
        <v>0</v>
      </c>
      <c r="FV28" s="342">
        <f>Т!FV28</f>
        <v>0</v>
      </c>
      <c r="FW28" s="342">
        <f>Т!FW28</f>
        <v>0</v>
      </c>
      <c r="FX28" s="342">
        <f>Т!FX28</f>
        <v>0</v>
      </c>
      <c r="FY28" s="342">
        <f>Т!FY28</f>
        <v>0</v>
      </c>
      <c r="FZ28" s="342">
        <f>Т!FZ28</f>
        <v>0</v>
      </c>
      <c r="GA28" s="342">
        <f>Т!GA28</f>
        <v>0</v>
      </c>
      <c r="GB28" s="342">
        <f>Т!GB28</f>
        <v>0</v>
      </c>
      <c r="GC28" s="342">
        <f>Т!GC28</f>
        <v>0</v>
      </c>
      <c r="GD28" s="342">
        <f>Т!GD28</f>
        <v>0</v>
      </c>
      <c r="GE28" s="342">
        <f>Т!GE28</f>
        <v>0</v>
      </c>
      <c r="GF28" s="347"/>
      <c r="GG28" s="347"/>
      <c r="GH28" s="345"/>
      <c r="GI28" s="345"/>
      <c r="GJ28" s="345"/>
      <c r="GK28" s="345"/>
      <c r="GL28" s="345"/>
      <c r="GM28" s="275"/>
    </row>
    <row r="29" spans="6:195" s="265" customFormat="1" ht="12" customHeight="1">
      <c r="F29" s="339" t="s">
        <v>286</v>
      </c>
      <c r="G29" s="533"/>
      <c r="H29" s="533"/>
      <c r="I29" s="531"/>
      <c r="J29" s="220" t="s">
        <v>70</v>
      </c>
      <c r="K29" s="345"/>
      <c r="L29" s="345"/>
      <c r="M29" s="345"/>
      <c r="N29" s="345"/>
      <c r="O29" s="346"/>
      <c r="P29" s="34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342">
        <f>Т!AV29</f>
        <v>0</v>
      </c>
      <c r="AW29" s="342">
        <f>Т!AW29</f>
        <v>0</v>
      </c>
      <c r="AX29" s="342">
        <f>Т!AX29</f>
        <v>0</v>
      </c>
      <c r="AY29" s="342">
        <f>Т!AY29</f>
        <v>0</v>
      </c>
      <c r="AZ29" s="342">
        <f>Т!AZ29</f>
        <v>0</v>
      </c>
      <c r="BA29" s="342">
        <f>Т!BA29</f>
        <v>0</v>
      </c>
      <c r="BB29" s="342">
        <f>Т!BB29</f>
        <v>0</v>
      </c>
      <c r="BC29" s="342">
        <f>Т!BC29</f>
        <v>0</v>
      </c>
      <c r="BD29" s="342">
        <f>Т!BD29</f>
        <v>0</v>
      </c>
      <c r="BE29" s="342">
        <f>Т!BE29</f>
        <v>0</v>
      </c>
      <c r="BF29" s="342">
        <f>Т!BF29</f>
        <v>0</v>
      </c>
      <c r="BG29" s="342">
        <f>Т!BG29</f>
        <v>0</v>
      </c>
      <c r="BH29" s="342">
        <f>Т!BH29</f>
        <v>0</v>
      </c>
      <c r="BI29" s="342">
        <f>Т!BI29</f>
        <v>0</v>
      </c>
      <c r="BJ29" s="342">
        <f>Т!BJ29</f>
        <v>0</v>
      </c>
      <c r="BK29" s="342">
        <f>Т!BK29</f>
        <v>0</v>
      </c>
      <c r="BL29" s="342">
        <f>Т!BL29</f>
        <v>0</v>
      </c>
      <c r="BM29" s="342">
        <f>Т!BM29</f>
        <v>0</v>
      </c>
      <c r="BN29" s="342">
        <f>Т!BN29</f>
        <v>0</v>
      </c>
      <c r="BO29" s="342">
        <f>Т!BO29</f>
        <v>0</v>
      </c>
      <c r="BP29" s="342">
        <f>Т!BP29</f>
        <v>0</v>
      </c>
      <c r="BQ29" s="342">
        <f>Т!BQ29</f>
        <v>0</v>
      </c>
      <c r="BR29" s="342">
        <f>Т!BR29</f>
        <v>0</v>
      </c>
      <c r="BS29" s="342">
        <f>Т!BS29</f>
        <v>0</v>
      </c>
      <c r="BT29" s="342">
        <f>Т!BT29</f>
        <v>0</v>
      </c>
      <c r="BU29" s="342">
        <f>Т!BU29</f>
        <v>0</v>
      </c>
      <c r="BV29" s="342">
        <f>Т!BV29</f>
        <v>0</v>
      </c>
      <c r="BW29" s="342">
        <f>Т!BW29</f>
        <v>0</v>
      </c>
      <c r="BX29" s="342">
        <f>Т!BX29</f>
        <v>0</v>
      </c>
      <c r="BY29" s="342">
        <f>Т!BY29</f>
        <v>0</v>
      </c>
      <c r="BZ29" s="342">
        <f>Т!BZ29</f>
        <v>0</v>
      </c>
      <c r="CA29" s="342">
        <f>Т!CA29</f>
        <v>0</v>
      </c>
      <c r="CB29" s="342">
        <f>Т!CB29</f>
        <v>0</v>
      </c>
      <c r="CC29" s="342">
        <f>Т!CC29</f>
        <v>0</v>
      </c>
      <c r="CD29" s="342">
        <f>Т!CD29</f>
        <v>0</v>
      </c>
      <c r="CE29" s="342">
        <f>Т!CE29</f>
        <v>0</v>
      </c>
      <c r="CF29" s="342">
        <f>Т!CF29</f>
        <v>0</v>
      </c>
      <c r="CG29" s="342">
        <f>Т!CG29</f>
        <v>0</v>
      </c>
      <c r="CH29" s="342">
        <f>Т!CH29</f>
        <v>0</v>
      </c>
      <c r="CI29" s="342">
        <f>Т!CI29</f>
        <v>0</v>
      </c>
      <c r="CJ29" s="342">
        <f>Т!CJ29</f>
        <v>0</v>
      </c>
      <c r="CK29" s="342">
        <f>Т!CK29</f>
        <v>0</v>
      </c>
      <c r="CL29" s="342">
        <f>Т!CL29</f>
        <v>0</v>
      </c>
      <c r="CM29" s="342">
        <f>Т!CM29</f>
        <v>0</v>
      </c>
      <c r="CN29" s="342">
        <f>Т!CN29</f>
        <v>0</v>
      </c>
      <c r="CO29" s="342">
        <f>Т!CO29</f>
        <v>0</v>
      </c>
      <c r="CP29" s="342">
        <f>Т!CP29</f>
        <v>0</v>
      </c>
      <c r="CQ29" s="342">
        <f>Т!CQ29</f>
        <v>0</v>
      </c>
      <c r="CR29" s="342">
        <f>Т!CR29</f>
        <v>0</v>
      </c>
      <c r="CS29" s="342">
        <f>Т!CS29</f>
        <v>0</v>
      </c>
      <c r="CT29" s="342">
        <f>Т!CT29</f>
        <v>0</v>
      </c>
      <c r="CU29" s="342">
        <f>Т!CU29</f>
        <v>0</v>
      </c>
      <c r="CV29" s="342">
        <f>Т!CV29</f>
        <v>0</v>
      </c>
      <c r="CW29" s="342">
        <f>Т!CW29</f>
        <v>0</v>
      </c>
      <c r="CX29" s="342">
        <f>Т!CX29</f>
        <v>0</v>
      </c>
      <c r="CY29" s="342">
        <f>Т!CY29</f>
        <v>0</v>
      </c>
      <c r="CZ29" s="342">
        <f>Т!CZ29</f>
        <v>0</v>
      </c>
      <c r="DA29" s="342">
        <f>Т!DA29</f>
        <v>0</v>
      </c>
      <c r="DB29" s="342">
        <f>Т!DB29</f>
        <v>0</v>
      </c>
      <c r="DC29" s="342">
        <f>Т!DC29</f>
        <v>0</v>
      </c>
      <c r="DD29" s="342">
        <f>Т!DD29</f>
        <v>0</v>
      </c>
      <c r="DE29" s="342">
        <f>Т!DE29</f>
        <v>0</v>
      </c>
      <c r="DF29" s="342">
        <f>Т!DF29</f>
        <v>0</v>
      </c>
      <c r="DG29" s="342">
        <f>Т!DG29</f>
        <v>0</v>
      </c>
      <c r="DH29" s="342">
        <f>Т!DH29</f>
        <v>0</v>
      </c>
      <c r="DI29" s="342">
        <f>Т!DI29</f>
        <v>0</v>
      </c>
      <c r="DJ29" s="342">
        <f>Т!DJ29</f>
        <v>0</v>
      </c>
      <c r="DK29" s="342">
        <f>Т!DK29</f>
        <v>0</v>
      </c>
      <c r="DL29" s="342">
        <f>Т!DL29</f>
        <v>0</v>
      </c>
      <c r="DM29" s="342">
        <f>Т!DM29</f>
        <v>0</v>
      </c>
      <c r="DN29" s="342">
        <f>Т!DN29</f>
        <v>0</v>
      </c>
      <c r="DO29" s="342">
        <f>Т!DO29</f>
        <v>0</v>
      </c>
      <c r="DP29" s="342">
        <f>Т!DP29</f>
        <v>0</v>
      </c>
      <c r="DQ29" s="342">
        <f>Т!DQ29</f>
        <v>0</v>
      </c>
      <c r="DR29" s="342">
        <f>Т!DR29</f>
        <v>0</v>
      </c>
      <c r="DS29" s="342">
        <f>Т!DS29</f>
        <v>0</v>
      </c>
      <c r="DT29" s="342">
        <f>Т!DT29</f>
        <v>0</v>
      </c>
      <c r="DU29" s="342">
        <f>Т!DU29</f>
        <v>0</v>
      </c>
      <c r="DV29" s="342">
        <f>Т!DV29</f>
        <v>0</v>
      </c>
      <c r="DW29" s="342">
        <f>Т!DW29</f>
        <v>0</v>
      </c>
      <c r="DX29" s="342">
        <f>Т!DX29</f>
        <v>0</v>
      </c>
      <c r="DY29" s="342">
        <f>Т!DY29</f>
        <v>0</v>
      </c>
      <c r="DZ29" s="342">
        <f>Т!DZ29</f>
        <v>0</v>
      </c>
      <c r="EA29" s="342">
        <f>Т!EA29</f>
        <v>0</v>
      </c>
      <c r="EB29" s="342">
        <f>Т!EB29</f>
        <v>0</v>
      </c>
      <c r="EC29" s="342">
        <f>Т!EC29</f>
        <v>0</v>
      </c>
      <c r="ED29" s="342">
        <f>Т!ED29</f>
        <v>0</v>
      </c>
      <c r="EE29" s="342">
        <f>Т!EE29</f>
        <v>0</v>
      </c>
      <c r="EF29" s="342">
        <f>Т!EF29</f>
        <v>0</v>
      </c>
      <c r="EG29" s="342">
        <f>Т!EG29</f>
        <v>0</v>
      </c>
      <c r="EH29" s="342">
        <f>Т!EH29</f>
        <v>0</v>
      </c>
      <c r="EI29" s="342">
        <f>Т!EI29</f>
        <v>0</v>
      </c>
      <c r="EJ29" s="342">
        <f>Т!EJ29</f>
        <v>0</v>
      </c>
      <c r="EK29" s="342">
        <f>Т!EK29</f>
        <v>0</v>
      </c>
      <c r="EL29" s="342">
        <f>Т!EL29</f>
        <v>0</v>
      </c>
      <c r="EM29" s="342">
        <f>Т!EM29</f>
        <v>0</v>
      </c>
      <c r="EN29" s="342">
        <f>Т!EN29</f>
        <v>0</v>
      </c>
      <c r="EO29" s="342">
        <f>Т!EO29</f>
        <v>0</v>
      </c>
      <c r="EP29" s="342">
        <f>Т!EP29</f>
        <v>0</v>
      </c>
      <c r="EQ29" s="342">
        <f>Т!EQ29</f>
        <v>0</v>
      </c>
      <c r="ER29" s="251"/>
      <c r="ES29" s="251"/>
      <c r="ET29" s="251"/>
      <c r="EU29" s="251"/>
      <c r="EV29" s="251"/>
      <c r="EW29" s="251"/>
      <c r="EX29" s="251"/>
      <c r="EY29" s="251"/>
      <c r="EZ29" s="342">
        <f>Т!EZ29</f>
        <v>0</v>
      </c>
      <c r="FA29" s="342">
        <f>Т!FA29</f>
        <v>0</v>
      </c>
      <c r="FB29" s="342">
        <f>Т!FB29</f>
        <v>0</v>
      </c>
      <c r="FC29" s="342">
        <f>Т!FC29</f>
        <v>0</v>
      </c>
      <c r="FD29" s="342">
        <f>Т!FD29</f>
        <v>0</v>
      </c>
      <c r="FE29" s="342">
        <f>Т!FE29</f>
        <v>0</v>
      </c>
      <c r="FF29" s="342">
        <f>Т!FF29</f>
        <v>0</v>
      </c>
      <c r="FG29" s="342">
        <f>Т!FG29</f>
        <v>0</v>
      </c>
      <c r="FH29" s="342">
        <f>Т!FH29</f>
        <v>0</v>
      </c>
      <c r="FI29" s="342">
        <f>Т!FI29</f>
        <v>0</v>
      </c>
      <c r="FJ29" s="342">
        <f>Т!FJ29</f>
        <v>0</v>
      </c>
      <c r="FK29" s="342">
        <f>Т!FK29</f>
        <v>0</v>
      </c>
      <c r="FL29" s="342">
        <f>Т!FL29</f>
        <v>0</v>
      </c>
      <c r="FM29" s="342">
        <f>Т!FM29</f>
        <v>0</v>
      </c>
      <c r="FN29" s="342">
        <f>Т!FN29</f>
        <v>0</v>
      </c>
      <c r="FO29" s="342">
        <f>Т!FO29</f>
        <v>0</v>
      </c>
      <c r="FP29" s="342">
        <f>Т!FP29</f>
        <v>0</v>
      </c>
      <c r="FQ29" s="342">
        <f>Т!FQ29</f>
        <v>0</v>
      </c>
      <c r="FR29" s="342">
        <f>Т!FR29</f>
        <v>0</v>
      </c>
      <c r="FS29" s="342">
        <f>Т!FS29</f>
        <v>0</v>
      </c>
      <c r="FT29" s="342">
        <f>Т!FT29</f>
        <v>0</v>
      </c>
      <c r="FU29" s="342">
        <f>Т!FU29</f>
        <v>0</v>
      </c>
      <c r="FV29" s="342">
        <f>Т!FV29</f>
        <v>0</v>
      </c>
      <c r="FW29" s="342">
        <f>Т!FW29</f>
        <v>0</v>
      </c>
      <c r="FX29" s="342">
        <f>Т!FX29</f>
        <v>0</v>
      </c>
      <c r="FY29" s="342">
        <f>Т!FY29</f>
        <v>0</v>
      </c>
      <c r="FZ29" s="342">
        <f>Т!FZ29</f>
        <v>0</v>
      </c>
      <c r="GA29" s="342">
        <f>Т!GA29</f>
        <v>0</v>
      </c>
      <c r="GB29" s="342">
        <f>Т!GB29</f>
        <v>0</v>
      </c>
      <c r="GC29" s="342">
        <f>Т!GC29</f>
        <v>0</v>
      </c>
      <c r="GD29" s="342">
        <f>Т!GD29</f>
        <v>0</v>
      </c>
      <c r="GE29" s="342">
        <f>Т!GE29</f>
        <v>0</v>
      </c>
      <c r="GF29" s="347"/>
      <c r="GG29" s="347"/>
      <c r="GH29" s="345"/>
      <c r="GI29" s="345"/>
      <c r="GJ29" s="345"/>
      <c r="GK29" s="345"/>
      <c r="GL29" s="345"/>
      <c r="GM29" s="275"/>
    </row>
    <row r="30" spans="6:195" s="265" customFormat="1" ht="12" hidden="1" customHeight="1">
      <c r="F30" s="339" t="s">
        <v>291</v>
      </c>
      <c r="G30" s="533"/>
      <c r="H30" s="530" t="s">
        <v>439</v>
      </c>
      <c r="I30" s="586" t="s">
        <v>437</v>
      </c>
      <c r="J30" s="220" t="s">
        <v>69</v>
      </c>
      <c r="K30" s="345"/>
      <c r="L30" s="345"/>
      <c r="M30" s="345"/>
      <c r="N30" s="345"/>
      <c r="O30" s="346"/>
      <c r="P30" s="34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342">
        <f>Т!AV30</f>
        <v>0</v>
      </c>
      <c r="AW30" s="342">
        <f>Т!AW30</f>
        <v>0</v>
      </c>
      <c r="AX30" s="342">
        <f>Т!AX30</f>
        <v>0</v>
      </c>
      <c r="AY30" s="342">
        <f>Т!AY30</f>
        <v>0</v>
      </c>
      <c r="AZ30" s="342">
        <f>Т!AZ30</f>
        <v>0</v>
      </c>
      <c r="BA30" s="342">
        <f>Т!BA30</f>
        <v>0</v>
      </c>
      <c r="BB30" s="342">
        <f>Т!BB30</f>
        <v>0</v>
      </c>
      <c r="BC30" s="342">
        <f>Т!BC30</f>
        <v>0</v>
      </c>
      <c r="BD30" s="342">
        <f>Т!BD30</f>
        <v>0</v>
      </c>
      <c r="BE30" s="342">
        <f>Т!BE30</f>
        <v>0</v>
      </c>
      <c r="BF30" s="342">
        <f>Т!BF30</f>
        <v>0</v>
      </c>
      <c r="BG30" s="342">
        <f>Т!BG30</f>
        <v>0</v>
      </c>
      <c r="BH30" s="342">
        <f>Т!BH30</f>
        <v>0</v>
      </c>
      <c r="BI30" s="342">
        <f>Т!BI30</f>
        <v>0</v>
      </c>
      <c r="BJ30" s="342">
        <f>Т!BJ30</f>
        <v>0</v>
      </c>
      <c r="BK30" s="342">
        <f>Т!BK30</f>
        <v>0</v>
      </c>
      <c r="BL30" s="342">
        <f>Т!BL30</f>
        <v>0</v>
      </c>
      <c r="BM30" s="342">
        <f>Т!BM30</f>
        <v>0</v>
      </c>
      <c r="BN30" s="342">
        <f>Т!BN30</f>
        <v>0</v>
      </c>
      <c r="BO30" s="342">
        <f>Т!BO30</f>
        <v>0</v>
      </c>
      <c r="BP30" s="342">
        <f>Т!BP30</f>
        <v>0</v>
      </c>
      <c r="BQ30" s="342">
        <f>Т!BQ30</f>
        <v>0</v>
      </c>
      <c r="BR30" s="342">
        <f>Т!BR30</f>
        <v>0</v>
      </c>
      <c r="BS30" s="342">
        <f>Т!BS30</f>
        <v>0</v>
      </c>
      <c r="BT30" s="342">
        <f>Т!BT30</f>
        <v>0</v>
      </c>
      <c r="BU30" s="342">
        <f>Т!BU30</f>
        <v>0</v>
      </c>
      <c r="BV30" s="342">
        <f>Т!BV30</f>
        <v>0</v>
      </c>
      <c r="BW30" s="342">
        <f>Т!BW30</f>
        <v>0</v>
      </c>
      <c r="BX30" s="342">
        <f>Т!BX30</f>
        <v>0</v>
      </c>
      <c r="BY30" s="342">
        <f>Т!BY30</f>
        <v>0</v>
      </c>
      <c r="BZ30" s="342">
        <f>Т!BZ30</f>
        <v>0</v>
      </c>
      <c r="CA30" s="342">
        <f>Т!CA30</f>
        <v>0</v>
      </c>
      <c r="CB30" s="342">
        <f>Т!CB30</f>
        <v>0</v>
      </c>
      <c r="CC30" s="342">
        <f>Т!CC30</f>
        <v>0</v>
      </c>
      <c r="CD30" s="342">
        <f>Т!CD30</f>
        <v>0</v>
      </c>
      <c r="CE30" s="342">
        <f>Т!CE30</f>
        <v>0</v>
      </c>
      <c r="CF30" s="342">
        <f>Т!CF30</f>
        <v>0</v>
      </c>
      <c r="CG30" s="342">
        <f>Т!CG30</f>
        <v>0</v>
      </c>
      <c r="CH30" s="342">
        <f>Т!CH30</f>
        <v>0</v>
      </c>
      <c r="CI30" s="342">
        <f>Т!CI30</f>
        <v>0</v>
      </c>
      <c r="CJ30" s="342">
        <f>Т!CJ30</f>
        <v>0</v>
      </c>
      <c r="CK30" s="342">
        <f>Т!CK30</f>
        <v>0</v>
      </c>
      <c r="CL30" s="342">
        <f>Т!CL30</f>
        <v>0</v>
      </c>
      <c r="CM30" s="342">
        <f>Т!CM30</f>
        <v>0</v>
      </c>
      <c r="CN30" s="342">
        <f>Т!CN30</f>
        <v>0</v>
      </c>
      <c r="CO30" s="342">
        <f>Т!CO30</f>
        <v>0</v>
      </c>
      <c r="CP30" s="342">
        <f>Т!CP30</f>
        <v>0</v>
      </c>
      <c r="CQ30" s="342">
        <f>Т!CQ30</f>
        <v>0</v>
      </c>
      <c r="CR30" s="342">
        <f>Т!CR30</f>
        <v>0</v>
      </c>
      <c r="CS30" s="342">
        <f>Т!CS30</f>
        <v>0</v>
      </c>
      <c r="CT30" s="342">
        <f>Т!CT30</f>
        <v>0</v>
      </c>
      <c r="CU30" s="342">
        <f>Т!CU30</f>
        <v>0</v>
      </c>
      <c r="CV30" s="342">
        <f>Т!CV30</f>
        <v>0</v>
      </c>
      <c r="CW30" s="342">
        <f>Т!CW30</f>
        <v>0</v>
      </c>
      <c r="CX30" s="342">
        <f>Т!CX30</f>
        <v>0</v>
      </c>
      <c r="CY30" s="342">
        <f>Т!CY30</f>
        <v>0</v>
      </c>
      <c r="CZ30" s="342">
        <f>Т!CZ30</f>
        <v>0</v>
      </c>
      <c r="DA30" s="342">
        <f>Т!DA30</f>
        <v>0</v>
      </c>
      <c r="DB30" s="342">
        <f>Т!DB30</f>
        <v>0</v>
      </c>
      <c r="DC30" s="342">
        <f>Т!DC30</f>
        <v>0</v>
      </c>
      <c r="DD30" s="342">
        <f>Т!DD30</f>
        <v>0</v>
      </c>
      <c r="DE30" s="342">
        <f>Т!DE30</f>
        <v>0</v>
      </c>
      <c r="DF30" s="342">
        <f>Т!DF30</f>
        <v>0</v>
      </c>
      <c r="DG30" s="342">
        <f>Т!DG30</f>
        <v>0</v>
      </c>
      <c r="DH30" s="342">
        <f>Т!DH30</f>
        <v>0</v>
      </c>
      <c r="DI30" s="342">
        <f>Т!DI30</f>
        <v>0</v>
      </c>
      <c r="DJ30" s="342">
        <f>Т!DJ30</f>
        <v>0</v>
      </c>
      <c r="DK30" s="342">
        <f>Т!DK30</f>
        <v>0</v>
      </c>
      <c r="DL30" s="342">
        <f>Т!DL30</f>
        <v>0</v>
      </c>
      <c r="DM30" s="342">
        <f>Т!DM30</f>
        <v>0</v>
      </c>
      <c r="DN30" s="342">
        <f>Т!DN30</f>
        <v>0</v>
      </c>
      <c r="DO30" s="342">
        <f>Т!DO30</f>
        <v>0</v>
      </c>
      <c r="DP30" s="342">
        <f>Т!DP30</f>
        <v>0</v>
      </c>
      <c r="DQ30" s="342">
        <f>Т!DQ30</f>
        <v>0</v>
      </c>
      <c r="DR30" s="342">
        <f>Т!DR30</f>
        <v>0</v>
      </c>
      <c r="DS30" s="342">
        <f>Т!DS30</f>
        <v>0</v>
      </c>
      <c r="DT30" s="342">
        <f>Т!DT30</f>
        <v>0</v>
      </c>
      <c r="DU30" s="342">
        <f>Т!DU30</f>
        <v>0</v>
      </c>
      <c r="DV30" s="342">
        <f>Т!DV30</f>
        <v>0</v>
      </c>
      <c r="DW30" s="342">
        <f>Т!DW30</f>
        <v>0</v>
      </c>
      <c r="DX30" s="342">
        <f>Т!DX30</f>
        <v>0</v>
      </c>
      <c r="DY30" s="342">
        <f>Т!DY30</f>
        <v>0</v>
      </c>
      <c r="DZ30" s="342">
        <f>Т!DZ30</f>
        <v>0</v>
      </c>
      <c r="EA30" s="342">
        <f>Т!EA30</f>
        <v>0</v>
      </c>
      <c r="EB30" s="342">
        <f>Т!EB30</f>
        <v>0</v>
      </c>
      <c r="EC30" s="342">
        <f>Т!EC30</f>
        <v>0</v>
      </c>
      <c r="ED30" s="342">
        <f>Т!ED30</f>
        <v>0</v>
      </c>
      <c r="EE30" s="342">
        <f>Т!EE30</f>
        <v>0</v>
      </c>
      <c r="EF30" s="342">
        <f>Т!EF30</f>
        <v>0</v>
      </c>
      <c r="EG30" s="342">
        <f>Т!EG30</f>
        <v>0</v>
      </c>
      <c r="EH30" s="342">
        <f>Т!EH30</f>
        <v>0</v>
      </c>
      <c r="EI30" s="342">
        <f>Т!EI30</f>
        <v>0</v>
      </c>
      <c r="EJ30" s="342">
        <f>Т!EJ30</f>
        <v>0</v>
      </c>
      <c r="EK30" s="342">
        <f>Т!EK30</f>
        <v>0</v>
      </c>
      <c r="EL30" s="342">
        <f>Т!EL30</f>
        <v>0</v>
      </c>
      <c r="EM30" s="342">
        <f>Т!EM30</f>
        <v>0</v>
      </c>
      <c r="EN30" s="342">
        <f>Т!EN30</f>
        <v>0</v>
      </c>
      <c r="EO30" s="342">
        <f>Т!EO30</f>
        <v>0</v>
      </c>
      <c r="EP30" s="342">
        <f>Т!EP30</f>
        <v>0</v>
      </c>
      <c r="EQ30" s="342">
        <f>Т!EQ30</f>
        <v>0</v>
      </c>
      <c r="ER30" s="251"/>
      <c r="ES30" s="251"/>
      <c r="ET30" s="251"/>
      <c r="EU30" s="251"/>
      <c r="EV30" s="251"/>
      <c r="EW30" s="251"/>
      <c r="EX30" s="251"/>
      <c r="EY30" s="251"/>
      <c r="EZ30" s="342">
        <f>Т!EZ30</f>
        <v>0</v>
      </c>
      <c r="FA30" s="342">
        <f>Т!FA30</f>
        <v>0</v>
      </c>
      <c r="FB30" s="342">
        <f>Т!FB30</f>
        <v>0</v>
      </c>
      <c r="FC30" s="342">
        <f>Т!FC30</f>
        <v>0</v>
      </c>
      <c r="FD30" s="342">
        <f>Т!FD30</f>
        <v>0</v>
      </c>
      <c r="FE30" s="342">
        <f>Т!FE30</f>
        <v>0</v>
      </c>
      <c r="FF30" s="342">
        <f>Т!FF30</f>
        <v>0</v>
      </c>
      <c r="FG30" s="342">
        <f>Т!FG30</f>
        <v>0</v>
      </c>
      <c r="FH30" s="342">
        <f>Т!FH30</f>
        <v>0</v>
      </c>
      <c r="FI30" s="342">
        <f>Т!FI30</f>
        <v>0</v>
      </c>
      <c r="FJ30" s="342">
        <f>Т!FJ30</f>
        <v>0</v>
      </c>
      <c r="FK30" s="342">
        <f>Т!FK30</f>
        <v>0</v>
      </c>
      <c r="FL30" s="342">
        <f>Т!FL30</f>
        <v>0</v>
      </c>
      <c r="FM30" s="342">
        <f>Т!FM30</f>
        <v>0</v>
      </c>
      <c r="FN30" s="342">
        <f>Т!FN30</f>
        <v>0</v>
      </c>
      <c r="FO30" s="342">
        <f>Т!FO30</f>
        <v>0</v>
      </c>
      <c r="FP30" s="342">
        <f>Т!FP30</f>
        <v>0</v>
      </c>
      <c r="FQ30" s="342">
        <f>Т!FQ30</f>
        <v>0</v>
      </c>
      <c r="FR30" s="342">
        <f>Т!FR30</f>
        <v>0</v>
      </c>
      <c r="FS30" s="342">
        <f>Т!FS30</f>
        <v>0</v>
      </c>
      <c r="FT30" s="342">
        <f>Т!FT30</f>
        <v>0</v>
      </c>
      <c r="FU30" s="342">
        <f>Т!FU30</f>
        <v>0</v>
      </c>
      <c r="FV30" s="342">
        <f>Т!FV30</f>
        <v>0</v>
      </c>
      <c r="FW30" s="342">
        <f>Т!FW30</f>
        <v>0</v>
      </c>
      <c r="FX30" s="342">
        <f>Т!FX30</f>
        <v>0</v>
      </c>
      <c r="FY30" s="342">
        <f>Т!FY30</f>
        <v>0</v>
      </c>
      <c r="FZ30" s="342">
        <f>Т!FZ30</f>
        <v>0</v>
      </c>
      <c r="GA30" s="342">
        <f>Т!GA30</f>
        <v>0</v>
      </c>
      <c r="GB30" s="342">
        <f>Т!GB30</f>
        <v>0</v>
      </c>
      <c r="GC30" s="342">
        <f>Т!GC30</f>
        <v>0</v>
      </c>
      <c r="GD30" s="342">
        <f>Т!GD30</f>
        <v>0</v>
      </c>
      <c r="GE30" s="342">
        <f>Т!GE30</f>
        <v>0</v>
      </c>
      <c r="GF30" s="347"/>
      <c r="GG30" s="347"/>
      <c r="GH30" s="345"/>
      <c r="GI30" s="345"/>
      <c r="GJ30" s="345"/>
      <c r="GK30" s="345"/>
      <c r="GL30" s="345"/>
      <c r="GM30" s="275"/>
    </row>
    <row r="31" spans="6:195" s="265" customFormat="1" ht="12" customHeight="1">
      <c r="F31" s="339" t="s">
        <v>292</v>
      </c>
      <c r="G31" s="533"/>
      <c r="H31" s="533"/>
      <c r="I31" s="586"/>
      <c r="J31" s="220" t="s">
        <v>70</v>
      </c>
      <c r="K31" s="345"/>
      <c r="L31" s="345"/>
      <c r="M31" s="345"/>
      <c r="N31" s="345"/>
      <c r="O31" s="346"/>
      <c r="P31" s="34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342">
        <f>Т!AV31</f>
        <v>0</v>
      </c>
      <c r="AW31" s="342">
        <f>Т!AW31</f>
        <v>0</v>
      </c>
      <c r="AX31" s="342">
        <f>Т!AX31</f>
        <v>0</v>
      </c>
      <c r="AY31" s="342">
        <f>Т!AY31</f>
        <v>0</v>
      </c>
      <c r="AZ31" s="342">
        <f>Т!AZ31</f>
        <v>0</v>
      </c>
      <c r="BA31" s="342">
        <f>Т!BA31</f>
        <v>0</v>
      </c>
      <c r="BB31" s="342">
        <f>Т!BB31</f>
        <v>0</v>
      </c>
      <c r="BC31" s="342">
        <f>Т!BC31</f>
        <v>0</v>
      </c>
      <c r="BD31" s="342">
        <f>Т!BD31</f>
        <v>0</v>
      </c>
      <c r="BE31" s="342">
        <f>Т!BE31</f>
        <v>0</v>
      </c>
      <c r="BF31" s="342">
        <f>Т!BF31</f>
        <v>0</v>
      </c>
      <c r="BG31" s="342">
        <f>Т!BG31</f>
        <v>0</v>
      </c>
      <c r="BH31" s="342">
        <f>Т!BH31</f>
        <v>0</v>
      </c>
      <c r="BI31" s="342">
        <f>Т!BI31</f>
        <v>0</v>
      </c>
      <c r="BJ31" s="342">
        <f>Т!BJ31</f>
        <v>0</v>
      </c>
      <c r="BK31" s="342">
        <f>Т!BK31</f>
        <v>0</v>
      </c>
      <c r="BL31" s="342">
        <f>Т!BL31</f>
        <v>0</v>
      </c>
      <c r="BM31" s="342">
        <f>Т!BM31</f>
        <v>0</v>
      </c>
      <c r="BN31" s="342">
        <f>Т!BN31</f>
        <v>0</v>
      </c>
      <c r="BO31" s="342">
        <f>Т!BO31</f>
        <v>0</v>
      </c>
      <c r="BP31" s="342">
        <f>Т!BP31</f>
        <v>0</v>
      </c>
      <c r="BQ31" s="342">
        <f>Т!BQ31</f>
        <v>0</v>
      </c>
      <c r="BR31" s="342">
        <f>Т!BR31</f>
        <v>0</v>
      </c>
      <c r="BS31" s="342">
        <f>Т!BS31</f>
        <v>0</v>
      </c>
      <c r="BT31" s="342">
        <f>Т!BT31</f>
        <v>0</v>
      </c>
      <c r="BU31" s="342">
        <f>Т!BU31</f>
        <v>0</v>
      </c>
      <c r="BV31" s="342">
        <f>Т!BV31</f>
        <v>0</v>
      </c>
      <c r="BW31" s="342">
        <f>Т!BW31</f>
        <v>0</v>
      </c>
      <c r="BX31" s="342">
        <f>Т!BX31</f>
        <v>0</v>
      </c>
      <c r="BY31" s="342">
        <f>Т!BY31</f>
        <v>0</v>
      </c>
      <c r="BZ31" s="342">
        <f>Т!BZ31</f>
        <v>0</v>
      </c>
      <c r="CA31" s="342">
        <f>Т!CA31</f>
        <v>0</v>
      </c>
      <c r="CB31" s="342">
        <f>Т!CB31</f>
        <v>0</v>
      </c>
      <c r="CC31" s="342">
        <f>Т!CC31</f>
        <v>0</v>
      </c>
      <c r="CD31" s="342">
        <f>Т!CD31</f>
        <v>0</v>
      </c>
      <c r="CE31" s="342">
        <f>Т!CE31</f>
        <v>0</v>
      </c>
      <c r="CF31" s="342">
        <f>Т!CF31</f>
        <v>0</v>
      </c>
      <c r="CG31" s="342">
        <f>Т!CG31</f>
        <v>0</v>
      </c>
      <c r="CH31" s="342">
        <f>Т!CH31</f>
        <v>0</v>
      </c>
      <c r="CI31" s="342">
        <f>Т!CI31</f>
        <v>0</v>
      </c>
      <c r="CJ31" s="342">
        <f>Т!CJ31</f>
        <v>0</v>
      </c>
      <c r="CK31" s="342">
        <f>Т!CK31</f>
        <v>0</v>
      </c>
      <c r="CL31" s="342">
        <f>Т!CL31</f>
        <v>0</v>
      </c>
      <c r="CM31" s="342">
        <f>Т!CM31</f>
        <v>0</v>
      </c>
      <c r="CN31" s="342">
        <f>Т!CN31</f>
        <v>0</v>
      </c>
      <c r="CO31" s="342">
        <f>Т!CO31</f>
        <v>0</v>
      </c>
      <c r="CP31" s="342">
        <f>Т!CP31</f>
        <v>0</v>
      </c>
      <c r="CQ31" s="342">
        <f>Т!CQ31</f>
        <v>0</v>
      </c>
      <c r="CR31" s="342">
        <f>Т!CR31</f>
        <v>0</v>
      </c>
      <c r="CS31" s="342">
        <f>Т!CS31</f>
        <v>0</v>
      </c>
      <c r="CT31" s="342">
        <f>Т!CT31</f>
        <v>0</v>
      </c>
      <c r="CU31" s="342">
        <f>Т!CU31</f>
        <v>0</v>
      </c>
      <c r="CV31" s="342">
        <f>Т!CV31</f>
        <v>0</v>
      </c>
      <c r="CW31" s="342">
        <f>Т!CW31</f>
        <v>0</v>
      </c>
      <c r="CX31" s="342">
        <f>Т!CX31</f>
        <v>0</v>
      </c>
      <c r="CY31" s="342">
        <f>Т!CY31</f>
        <v>0</v>
      </c>
      <c r="CZ31" s="342">
        <f>Т!CZ31</f>
        <v>0</v>
      </c>
      <c r="DA31" s="342">
        <f>Т!DA31</f>
        <v>0</v>
      </c>
      <c r="DB31" s="342">
        <f>Т!DB31</f>
        <v>0</v>
      </c>
      <c r="DC31" s="342">
        <f>Т!DC31</f>
        <v>0</v>
      </c>
      <c r="DD31" s="342">
        <f>Т!DD31</f>
        <v>0</v>
      </c>
      <c r="DE31" s="342">
        <f>Т!DE31</f>
        <v>0</v>
      </c>
      <c r="DF31" s="342">
        <f>Т!DF31</f>
        <v>0</v>
      </c>
      <c r="DG31" s="342">
        <f>Т!DG31</f>
        <v>0</v>
      </c>
      <c r="DH31" s="342">
        <f>Т!DH31</f>
        <v>0</v>
      </c>
      <c r="DI31" s="342">
        <f>Т!DI31</f>
        <v>0</v>
      </c>
      <c r="DJ31" s="342">
        <f>Т!DJ31</f>
        <v>0</v>
      </c>
      <c r="DK31" s="342">
        <f>Т!DK31</f>
        <v>0</v>
      </c>
      <c r="DL31" s="342">
        <f>Т!DL31</f>
        <v>0</v>
      </c>
      <c r="DM31" s="342">
        <f>Т!DM31</f>
        <v>0</v>
      </c>
      <c r="DN31" s="342">
        <f>Т!DN31</f>
        <v>0</v>
      </c>
      <c r="DO31" s="342">
        <f>Т!DO31</f>
        <v>0</v>
      </c>
      <c r="DP31" s="342">
        <f>Т!DP31</f>
        <v>0</v>
      </c>
      <c r="DQ31" s="342">
        <f>Т!DQ31</f>
        <v>0</v>
      </c>
      <c r="DR31" s="342">
        <f>Т!DR31</f>
        <v>0</v>
      </c>
      <c r="DS31" s="342">
        <f>Т!DS31</f>
        <v>0</v>
      </c>
      <c r="DT31" s="342">
        <f>Т!DT31</f>
        <v>0</v>
      </c>
      <c r="DU31" s="342">
        <f>Т!DU31</f>
        <v>0</v>
      </c>
      <c r="DV31" s="342">
        <f>Т!DV31</f>
        <v>0</v>
      </c>
      <c r="DW31" s="342">
        <f>Т!DW31</f>
        <v>0</v>
      </c>
      <c r="DX31" s="342">
        <f>Т!DX31</f>
        <v>0</v>
      </c>
      <c r="DY31" s="342">
        <f>Т!DY31</f>
        <v>0</v>
      </c>
      <c r="DZ31" s="342">
        <f>Т!DZ31</f>
        <v>0</v>
      </c>
      <c r="EA31" s="342">
        <f>Т!EA31</f>
        <v>0</v>
      </c>
      <c r="EB31" s="342">
        <f>Т!EB31</f>
        <v>0</v>
      </c>
      <c r="EC31" s="342">
        <f>Т!EC31</f>
        <v>0</v>
      </c>
      <c r="ED31" s="342">
        <f>Т!ED31</f>
        <v>0</v>
      </c>
      <c r="EE31" s="342">
        <f>Т!EE31</f>
        <v>0</v>
      </c>
      <c r="EF31" s="342">
        <f>Т!EF31</f>
        <v>0</v>
      </c>
      <c r="EG31" s="342">
        <f>Т!EG31</f>
        <v>0</v>
      </c>
      <c r="EH31" s="342">
        <f>Т!EH31</f>
        <v>0</v>
      </c>
      <c r="EI31" s="342">
        <f>Т!EI31</f>
        <v>0</v>
      </c>
      <c r="EJ31" s="342">
        <f>Т!EJ31</f>
        <v>0</v>
      </c>
      <c r="EK31" s="342">
        <f>Т!EK31</f>
        <v>0</v>
      </c>
      <c r="EL31" s="342">
        <f>Т!EL31</f>
        <v>0</v>
      </c>
      <c r="EM31" s="342">
        <f>Т!EM31</f>
        <v>0</v>
      </c>
      <c r="EN31" s="342">
        <f>Т!EN31</f>
        <v>0</v>
      </c>
      <c r="EO31" s="342">
        <f>Т!EO31</f>
        <v>0</v>
      </c>
      <c r="EP31" s="342">
        <f>Т!EP31</f>
        <v>0</v>
      </c>
      <c r="EQ31" s="342">
        <f>Т!EQ31</f>
        <v>0</v>
      </c>
      <c r="ER31" s="251"/>
      <c r="ES31" s="251"/>
      <c r="ET31" s="251"/>
      <c r="EU31" s="251"/>
      <c r="EV31" s="251"/>
      <c r="EW31" s="251"/>
      <c r="EX31" s="251"/>
      <c r="EY31" s="251"/>
      <c r="EZ31" s="342">
        <f>Т!EZ31</f>
        <v>0</v>
      </c>
      <c r="FA31" s="342">
        <f>Т!FA31</f>
        <v>0</v>
      </c>
      <c r="FB31" s="342">
        <f>Т!FB31</f>
        <v>0</v>
      </c>
      <c r="FC31" s="342">
        <f>Т!FC31</f>
        <v>0</v>
      </c>
      <c r="FD31" s="342">
        <f>Т!FD31</f>
        <v>0</v>
      </c>
      <c r="FE31" s="342">
        <f>Т!FE31</f>
        <v>0</v>
      </c>
      <c r="FF31" s="342">
        <f>Т!FF31</f>
        <v>0</v>
      </c>
      <c r="FG31" s="342">
        <f>Т!FG31</f>
        <v>0</v>
      </c>
      <c r="FH31" s="342">
        <f>Т!FH31</f>
        <v>0</v>
      </c>
      <c r="FI31" s="342">
        <f>Т!FI31</f>
        <v>0</v>
      </c>
      <c r="FJ31" s="342">
        <f>Т!FJ31</f>
        <v>0</v>
      </c>
      <c r="FK31" s="342">
        <f>Т!FK31</f>
        <v>0</v>
      </c>
      <c r="FL31" s="342">
        <f>Т!FL31</f>
        <v>0</v>
      </c>
      <c r="FM31" s="342">
        <f>Т!FM31</f>
        <v>0</v>
      </c>
      <c r="FN31" s="342">
        <f>Т!FN31</f>
        <v>0</v>
      </c>
      <c r="FO31" s="342">
        <f>Т!FO31</f>
        <v>0</v>
      </c>
      <c r="FP31" s="342">
        <f>Т!FP31</f>
        <v>0</v>
      </c>
      <c r="FQ31" s="342">
        <f>Т!FQ31</f>
        <v>0</v>
      </c>
      <c r="FR31" s="342">
        <f>Т!FR31</f>
        <v>0</v>
      </c>
      <c r="FS31" s="342">
        <f>Т!FS31</f>
        <v>0</v>
      </c>
      <c r="FT31" s="342">
        <f>Т!FT31</f>
        <v>0</v>
      </c>
      <c r="FU31" s="342">
        <f>Т!FU31</f>
        <v>0</v>
      </c>
      <c r="FV31" s="342">
        <f>Т!FV31</f>
        <v>0</v>
      </c>
      <c r="FW31" s="342">
        <f>Т!FW31</f>
        <v>0</v>
      </c>
      <c r="FX31" s="342">
        <f>Т!FX31</f>
        <v>0</v>
      </c>
      <c r="FY31" s="342">
        <f>Т!FY31</f>
        <v>0</v>
      </c>
      <c r="FZ31" s="342">
        <f>Т!FZ31</f>
        <v>0</v>
      </c>
      <c r="GA31" s="342">
        <f>Т!GA31</f>
        <v>0</v>
      </c>
      <c r="GB31" s="342">
        <f>Т!GB31</f>
        <v>0</v>
      </c>
      <c r="GC31" s="342">
        <f>Т!GC31</f>
        <v>0</v>
      </c>
      <c r="GD31" s="342">
        <f>Т!GD31</f>
        <v>0</v>
      </c>
      <c r="GE31" s="342">
        <f>Т!GE31</f>
        <v>0</v>
      </c>
      <c r="GF31" s="347"/>
      <c r="GG31" s="347"/>
      <c r="GH31" s="345"/>
      <c r="GI31" s="345"/>
      <c r="GJ31" s="345"/>
      <c r="GK31" s="345"/>
      <c r="GL31" s="345"/>
      <c r="GM31" s="275"/>
    </row>
    <row r="32" spans="6:195" s="265" customFormat="1" ht="12" customHeight="1">
      <c r="F32" s="339" t="s">
        <v>331</v>
      </c>
      <c r="G32" s="533"/>
      <c r="H32" s="533"/>
      <c r="I32" s="531" t="s">
        <v>474</v>
      </c>
      <c r="J32" s="531"/>
      <c r="K32" s="345"/>
      <c r="L32" s="345"/>
      <c r="M32" s="345"/>
      <c r="N32" s="345"/>
      <c r="O32" s="346"/>
      <c r="P32" s="34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342">
        <f>Т!AV32</f>
        <v>0</v>
      </c>
      <c r="AW32" s="342">
        <f>Т!AW32</f>
        <v>0</v>
      </c>
      <c r="AX32" s="342">
        <f>Т!AX32</f>
        <v>0</v>
      </c>
      <c r="AY32" s="342">
        <f>Т!AY32</f>
        <v>0</v>
      </c>
      <c r="AZ32" s="342">
        <f>Т!AZ32</f>
        <v>0</v>
      </c>
      <c r="BA32" s="342">
        <f>Т!BA32</f>
        <v>0</v>
      </c>
      <c r="BB32" s="342">
        <f>Т!BB32</f>
        <v>0</v>
      </c>
      <c r="BC32" s="342">
        <f>Т!BC32</f>
        <v>0</v>
      </c>
      <c r="BD32" s="342">
        <f>Т!BD32</f>
        <v>0</v>
      </c>
      <c r="BE32" s="342">
        <f>Т!BE32</f>
        <v>0</v>
      </c>
      <c r="BF32" s="342">
        <f>Т!BF32</f>
        <v>0</v>
      </c>
      <c r="BG32" s="342">
        <f>Т!BG32</f>
        <v>0</v>
      </c>
      <c r="BH32" s="342">
        <f>Т!BH32</f>
        <v>0</v>
      </c>
      <c r="BI32" s="342">
        <f>Т!BI32</f>
        <v>0</v>
      </c>
      <c r="BJ32" s="342">
        <f>Т!BJ32</f>
        <v>0</v>
      </c>
      <c r="BK32" s="342">
        <f>Т!BK32</f>
        <v>0</v>
      </c>
      <c r="BL32" s="342">
        <f>Т!BL32</f>
        <v>0</v>
      </c>
      <c r="BM32" s="342">
        <f>Т!BM32</f>
        <v>0</v>
      </c>
      <c r="BN32" s="342">
        <f>Т!BN32</f>
        <v>0</v>
      </c>
      <c r="BO32" s="342">
        <f>Т!BO32</f>
        <v>0</v>
      </c>
      <c r="BP32" s="342">
        <f>Т!BP32</f>
        <v>0</v>
      </c>
      <c r="BQ32" s="342">
        <f>Т!BQ32</f>
        <v>0</v>
      </c>
      <c r="BR32" s="342">
        <f>Т!BR32</f>
        <v>0</v>
      </c>
      <c r="BS32" s="342">
        <f>Т!BS32</f>
        <v>0</v>
      </c>
      <c r="BT32" s="342">
        <f>Т!BT32</f>
        <v>0</v>
      </c>
      <c r="BU32" s="342">
        <f>Т!BU32</f>
        <v>0</v>
      </c>
      <c r="BV32" s="342">
        <f>Т!BV32</f>
        <v>0</v>
      </c>
      <c r="BW32" s="342">
        <f>Т!BW32</f>
        <v>0</v>
      </c>
      <c r="BX32" s="342">
        <f>Т!BX32</f>
        <v>0</v>
      </c>
      <c r="BY32" s="342">
        <f>Т!BY32</f>
        <v>0</v>
      </c>
      <c r="BZ32" s="342">
        <f>Т!BZ32</f>
        <v>0</v>
      </c>
      <c r="CA32" s="342">
        <f>Т!CA32</f>
        <v>0</v>
      </c>
      <c r="CB32" s="342">
        <f>Т!CB32</f>
        <v>0</v>
      </c>
      <c r="CC32" s="342">
        <f>Т!CC32</f>
        <v>0</v>
      </c>
      <c r="CD32" s="342">
        <f>Т!CD32</f>
        <v>0</v>
      </c>
      <c r="CE32" s="342">
        <f>Т!CE32</f>
        <v>0</v>
      </c>
      <c r="CF32" s="342">
        <f>Т!CF32</f>
        <v>0</v>
      </c>
      <c r="CG32" s="342">
        <f>Т!CG32</f>
        <v>0</v>
      </c>
      <c r="CH32" s="342">
        <f>Т!CH32</f>
        <v>0</v>
      </c>
      <c r="CI32" s="342">
        <f>Т!CI32</f>
        <v>0</v>
      </c>
      <c r="CJ32" s="342">
        <f>Т!CJ32</f>
        <v>0</v>
      </c>
      <c r="CK32" s="342">
        <f>Т!CK32</f>
        <v>0</v>
      </c>
      <c r="CL32" s="342">
        <f>Т!CL32</f>
        <v>0</v>
      </c>
      <c r="CM32" s="342">
        <f>Т!CM32</f>
        <v>0</v>
      </c>
      <c r="CN32" s="342">
        <f>Т!CN32</f>
        <v>0</v>
      </c>
      <c r="CO32" s="342">
        <f>Т!CO32</f>
        <v>0</v>
      </c>
      <c r="CP32" s="342">
        <f>Т!CP32</f>
        <v>0</v>
      </c>
      <c r="CQ32" s="342">
        <f>Т!CQ32</f>
        <v>0</v>
      </c>
      <c r="CR32" s="342">
        <f>Т!CR32</f>
        <v>0</v>
      </c>
      <c r="CS32" s="342">
        <f>Т!CS32</f>
        <v>0</v>
      </c>
      <c r="CT32" s="342">
        <f>Т!CT32</f>
        <v>0</v>
      </c>
      <c r="CU32" s="342">
        <f>Т!CU32</f>
        <v>0</v>
      </c>
      <c r="CV32" s="342">
        <f>Т!CV32</f>
        <v>0</v>
      </c>
      <c r="CW32" s="342">
        <f>Т!CW32</f>
        <v>0</v>
      </c>
      <c r="CX32" s="342">
        <f>Т!CX32</f>
        <v>0</v>
      </c>
      <c r="CY32" s="342">
        <f>Т!CY32</f>
        <v>0</v>
      </c>
      <c r="CZ32" s="342">
        <f>Т!CZ32</f>
        <v>0</v>
      </c>
      <c r="DA32" s="342">
        <f>Т!DA32</f>
        <v>0</v>
      </c>
      <c r="DB32" s="342">
        <f>Т!DB32</f>
        <v>0</v>
      </c>
      <c r="DC32" s="342">
        <f>Т!DC32</f>
        <v>0</v>
      </c>
      <c r="DD32" s="342">
        <f>Т!DD32</f>
        <v>0</v>
      </c>
      <c r="DE32" s="342">
        <f>Т!DE32</f>
        <v>0</v>
      </c>
      <c r="DF32" s="342">
        <f>Т!DF32</f>
        <v>0</v>
      </c>
      <c r="DG32" s="342">
        <f>Т!DG32</f>
        <v>0</v>
      </c>
      <c r="DH32" s="342">
        <f>Т!DH32</f>
        <v>0</v>
      </c>
      <c r="DI32" s="342">
        <f>Т!DI32</f>
        <v>0</v>
      </c>
      <c r="DJ32" s="342">
        <f>Т!DJ32</f>
        <v>0</v>
      </c>
      <c r="DK32" s="342">
        <f>Т!DK32</f>
        <v>0</v>
      </c>
      <c r="DL32" s="342">
        <f>Т!DL32</f>
        <v>0</v>
      </c>
      <c r="DM32" s="342">
        <f>Т!DM32</f>
        <v>0</v>
      </c>
      <c r="DN32" s="342">
        <f>Т!DN32</f>
        <v>0</v>
      </c>
      <c r="DO32" s="342">
        <f>Т!DO32</f>
        <v>0</v>
      </c>
      <c r="DP32" s="342">
        <f>Т!DP32</f>
        <v>0</v>
      </c>
      <c r="DQ32" s="342">
        <f>Т!DQ32</f>
        <v>0</v>
      </c>
      <c r="DR32" s="342">
        <f>Т!DR32</f>
        <v>0</v>
      </c>
      <c r="DS32" s="342">
        <f>Т!DS32</f>
        <v>0</v>
      </c>
      <c r="DT32" s="342">
        <f>Т!DT32</f>
        <v>0</v>
      </c>
      <c r="DU32" s="342">
        <f>Т!DU32</f>
        <v>0</v>
      </c>
      <c r="DV32" s="342">
        <f>Т!DV32</f>
        <v>0</v>
      </c>
      <c r="DW32" s="342">
        <f>Т!DW32</f>
        <v>0</v>
      </c>
      <c r="DX32" s="342">
        <f>Т!DX32</f>
        <v>0</v>
      </c>
      <c r="DY32" s="342">
        <f>Т!DY32</f>
        <v>0</v>
      </c>
      <c r="DZ32" s="342">
        <f>Т!DZ32</f>
        <v>0</v>
      </c>
      <c r="EA32" s="342">
        <f>Т!EA32</f>
        <v>0</v>
      </c>
      <c r="EB32" s="342">
        <f>Т!EB32</f>
        <v>0</v>
      </c>
      <c r="EC32" s="342">
        <f>Т!EC32</f>
        <v>0</v>
      </c>
      <c r="ED32" s="342">
        <f>Т!ED32</f>
        <v>0</v>
      </c>
      <c r="EE32" s="342">
        <f>Т!EE32</f>
        <v>0</v>
      </c>
      <c r="EF32" s="342">
        <f>Т!EF32</f>
        <v>0</v>
      </c>
      <c r="EG32" s="342">
        <f>Т!EG32</f>
        <v>0</v>
      </c>
      <c r="EH32" s="342">
        <f>Т!EH32</f>
        <v>0</v>
      </c>
      <c r="EI32" s="342">
        <f>Т!EI32</f>
        <v>0</v>
      </c>
      <c r="EJ32" s="342">
        <f>Т!EJ32</f>
        <v>0</v>
      </c>
      <c r="EK32" s="342">
        <f>Т!EK32</f>
        <v>0</v>
      </c>
      <c r="EL32" s="342">
        <f>Т!EL32</f>
        <v>0</v>
      </c>
      <c r="EM32" s="342">
        <f>Т!EM32</f>
        <v>0</v>
      </c>
      <c r="EN32" s="342">
        <f>Т!EN32</f>
        <v>0</v>
      </c>
      <c r="EO32" s="342">
        <f>Т!EO32</f>
        <v>0</v>
      </c>
      <c r="EP32" s="342">
        <f>Т!EP32</f>
        <v>0</v>
      </c>
      <c r="EQ32" s="342">
        <f>Т!EQ32</f>
        <v>0</v>
      </c>
      <c r="ER32" s="251"/>
      <c r="ES32" s="251"/>
      <c r="ET32" s="251"/>
      <c r="EU32" s="251"/>
      <c r="EV32" s="251"/>
      <c r="EW32" s="251"/>
      <c r="EX32" s="251"/>
      <c r="EY32" s="251"/>
      <c r="EZ32" s="342">
        <f>Т!EZ32</f>
        <v>0</v>
      </c>
      <c r="FA32" s="342">
        <f>Т!FA32</f>
        <v>0</v>
      </c>
      <c r="FB32" s="342">
        <f>Т!FB32</f>
        <v>0</v>
      </c>
      <c r="FC32" s="342">
        <f>Т!FC32</f>
        <v>0</v>
      </c>
      <c r="FD32" s="342">
        <f>Т!FD32</f>
        <v>0</v>
      </c>
      <c r="FE32" s="342">
        <f>Т!FE32</f>
        <v>0</v>
      </c>
      <c r="FF32" s="342">
        <f>Т!FF32</f>
        <v>0</v>
      </c>
      <c r="FG32" s="342">
        <f>Т!FG32</f>
        <v>0</v>
      </c>
      <c r="FH32" s="342">
        <f>Т!FH32</f>
        <v>0</v>
      </c>
      <c r="FI32" s="342">
        <f>Т!FI32</f>
        <v>0</v>
      </c>
      <c r="FJ32" s="342">
        <f>Т!FJ32</f>
        <v>0</v>
      </c>
      <c r="FK32" s="342">
        <f>Т!FK32</f>
        <v>0</v>
      </c>
      <c r="FL32" s="342">
        <f>Т!FL32</f>
        <v>0</v>
      </c>
      <c r="FM32" s="342">
        <f>Т!FM32</f>
        <v>0</v>
      </c>
      <c r="FN32" s="342">
        <f>Т!FN32</f>
        <v>0</v>
      </c>
      <c r="FO32" s="342">
        <f>Т!FO32</f>
        <v>0</v>
      </c>
      <c r="FP32" s="342">
        <f>Т!FP32</f>
        <v>0</v>
      </c>
      <c r="FQ32" s="342">
        <f>Т!FQ32</f>
        <v>0</v>
      </c>
      <c r="FR32" s="342">
        <f>Т!FR32</f>
        <v>0</v>
      </c>
      <c r="FS32" s="342">
        <f>Т!FS32</f>
        <v>0</v>
      </c>
      <c r="FT32" s="342">
        <f>Т!FT32</f>
        <v>0</v>
      </c>
      <c r="FU32" s="342">
        <f>Т!FU32</f>
        <v>0</v>
      </c>
      <c r="FV32" s="342">
        <f>Т!FV32</f>
        <v>0</v>
      </c>
      <c r="FW32" s="342">
        <f>Т!FW32</f>
        <v>0</v>
      </c>
      <c r="FX32" s="342">
        <f>Т!FX32</f>
        <v>0</v>
      </c>
      <c r="FY32" s="342">
        <f>Т!FY32</f>
        <v>0</v>
      </c>
      <c r="FZ32" s="342">
        <f>Т!FZ32</f>
        <v>0</v>
      </c>
      <c r="GA32" s="342">
        <f>Т!GA32</f>
        <v>0</v>
      </c>
      <c r="GB32" s="342">
        <f>Т!GB32</f>
        <v>0</v>
      </c>
      <c r="GC32" s="342">
        <f>Т!GC32</f>
        <v>0</v>
      </c>
      <c r="GD32" s="342">
        <f>Т!GD32</f>
        <v>0</v>
      </c>
      <c r="GE32" s="342">
        <f>Т!GE32</f>
        <v>0</v>
      </c>
      <c r="GF32" s="347"/>
      <c r="GG32" s="347"/>
      <c r="GH32" s="345"/>
      <c r="GI32" s="345"/>
      <c r="GJ32" s="345"/>
      <c r="GK32" s="345"/>
      <c r="GL32" s="345"/>
      <c r="GM32" s="275"/>
    </row>
    <row r="33" spans="6:195" s="265" customFormat="1" ht="12" hidden="1" customHeight="1">
      <c r="F33" s="339" t="s">
        <v>334</v>
      </c>
      <c r="G33" s="533"/>
      <c r="H33" s="533"/>
      <c r="I33" s="531" t="s">
        <v>438</v>
      </c>
      <c r="J33" s="220" t="s">
        <v>69</v>
      </c>
      <c r="K33" s="345"/>
      <c r="L33" s="345"/>
      <c r="M33" s="345"/>
      <c r="N33" s="345"/>
      <c r="O33" s="346"/>
      <c r="P33" s="34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342">
        <f>Т!AV33</f>
        <v>0</v>
      </c>
      <c r="AW33" s="342">
        <f>Т!AW33</f>
        <v>0</v>
      </c>
      <c r="AX33" s="342">
        <f>Т!AX33</f>
        <v>0</v>
      </c>
      <c r="AY33" s="342">
        <f>Т!AY33</f>
        <v>0</v>
      </c>
      <c r="AZ33" s="342">
        <f>Т!AZ33</f>
        <v>0</v>
      </c>
      <c r="BA33" s="342">
        <f>Т!BA33</f>
        <v>0</v>
      </c>
      <c r="BB33" s="342">
        <f>Т!BB33</f>
        <v>0</v>
      </c>
      <c r="BC33" s="342">
        <f>Т!BC33</f>
        <v>0</v>
      </c>
      <c r="BD33" s="342">
        <f>Т!BD33</f>
        <v>0</v>
      </c>
      <c r="BE33" s="342">
        <f>Т!BE33</f>
        <v>0</v>
      </c>
      <c r="BF33" s="342">
        <f>Т!BF33</f>
        <v>0</v>
      </c>
      <c r="BG33" s="342">
        <f>Т!BG33</f>
        <v>0</v>
      </c>
      <c r="BH33" s="342">
        <f>Т!BH33</f>
        <v>0</v>
      </c>
      <c r="BI33" s="342">
        <f>Т!BI33</f>
        <v>0</v>
      </c>
      <c r="BJ33" s="342">
        <f>Т!BJ33</f>
        <v>0</v>
      </c>
      <c r="BK33" s="342">
        <f>Т!BK33</f>
        <v>0</v>
      </c>
      <c r="BL33" s="342">
        <f>Т!BL33</f>
        <v>0</v>
      </c>
      <c r="BM33" s="342">
        <f>Т!BM33</f>
        <v>0</v>
      </c>
      <c r="BN33" s="342">
        <f>Т!BN33</f>
        <v>0</v>
      </c>
      <c r="BO33" s="342">
        <f>Т!BO33</f>
        <v>0</v>
      </c>
      <c r="BP33" s="342">
        <f>Т!BP33</f>
        <v>0</v>
      </c>
      <c r="BQ33" s="342">
        <f>Т!BQ33</f>
        <v>0</v>
      </c>
      <c r="BR33" s="342">
        <f>Т!BR33</f>
        <v>0</v>
      </c>
      <c r="BS33" s="342">
        <f>Т!BS33</f>
        <v>0</v>
      </c>
      <c r="BT33" s="342">
        <f>Т!BT33</f>
        <v>0</v>
      </c>
      <c r="BU33" s="342">
        <f>Т!BU33</f>
        <v>0</v>
      </c>
      <c r="BV33" s="342">
        <f>Т!BV33</f>
        <v>0</v>
      </c>
      <c r="BW33" s="342">
        <f>Т!BW33</f>
        <v>0</v>
      </c>
      <c r="BX33" s="342">
        <f>Т!BX33</f>
        <v>0</v>
      </c>
      <c r="BY33" s="342">
        <f>Т!BY33</f>
        <v>0</v>
      </c>
      <c r="BZ33" s="342">
        <f>Т!BZ33</f>
        <v>0</v>
      </c>
      <c r="CA33" s="342">
        <f>Т!CA33</f>
        <v>0</v>
      </c>
      <c r="CB33" s="342">
        <f>Т!CB33</f>
        <v>0</v>
      </c>
      <c r="CC33" s="342">
        <f>Т!CC33</f>
        <v>0</v>
      </c>
      <c r="CD33" s="342">
        <f>Т!CD33</f>
        <v>0</v>
      </c>
      <c r="CE33" s="342">
        <f>Т!CE33</f>
        <v>0</v>
      </c>
      <c r="CF33" s="342">
        <f>Т!CF33</f>
        <v>0</v>
      </c>
      <c r="CG33" s="342">
        <f>Т!CG33</f>
        <v>0</v>
      </c>
      <c r="CH33" s="342">
        <f>Т!CH33</f>
        <v>0</v>
      </c>
      <c r="CI33" s="342">
        <f>Т!CI33</f>
        <v>0</v>
      </c>
      <c r="CJ33" s="342">
        <f>Т!CJ33</f>
        <v>0</v>
      </c>
      <c r="CK33" s="342">
        <f>Т!CK33</f>
        <v>0</v>
      </c>
      <c r="CL33" s="342">
        <f>Т!CL33</f>
        <v>0</v>
      </c>
      <c r="CM33" s="342">
        <f>Т!CM33</f>
        <v>0</v>
      </c>
      <c r="CN33" s="342">
        <f>Т!CN33</f>
        <v>0</v>
      </c>
      <c r="CO33" s="342">
        <f>Т!CO33</f>
        <v>0</v>
      </c>
      <c r="CP33" s="342">
        <f>Т!CP33</f>
        <v>0</v>
      </c>
      <c r="CQ33" s="342">
        <f>Т!CQ33</f>
        <v>0</v>
      </c>
      <c r="CR33" s="342">
        <f>Т!CR33</f>
        <v>0</v>
      </c>
      <c r="CS33" s="342">
        <f>Т!CS33</f>
        <v>0</v>
      </c>
      <c r="CT33" s="342">
        <f>Т!CT33</f>
        <v>0</v>
      </c>
      <c r="CU33" s="342">
        <f>Т!CU33</f>
        <v>0</v>
      </c>
      <c r="CV33" s="342">
        <f>Т!CV33</f>
        <v>0</v>
      </c>
      <c r="CW33" s="342">
        <f>Т!CW33</f>
        <v>0</v>
      </c>
      <c r="CX33" s="342">
        <f>Т!CX33</f>
        <v>0</v>
      </c>
      <c r="CY33" s="342">
        <f>Т!CY33</f>
        <v>0</v>
      </c>
      <c r="CZ33" s="342">
        <f>Т!CZ33</f>
        <v>0</v>
      </c>
      <c r="DA33" s="342">
        <f>Т!DA33</f>
        <v>0</v>
      </c>
      <c r="DB33" s="342">
        <f>Т!DB33</f>
        <v>0</v>
      </c>
      <c r="DC33" s="342">
        <f>Т!DC33</f>
        <v>0</v>
      </c>
      <c r="DD33" s="342">
        <f>Т!DD33</f>
        <v>0</v>
      </c>
      <c r="DE33" s="342">
        <f>Т!DE33</f>
        <v>0</v>
      </c>
      <c r="DF33" s="342">
        <f>Т!DF33</f>
        <v>0</v>
      </c>
      <c r="DG33" s="342">
        <f>Т!DG33</f>
        <v>0</v>
      </c>
      <c r="DH33" s="342">
        <f>Т!DH33</f>
        <v>0</v>
      </c>
      <c r="DI33" s="342">
        <f>Т!DI33</f>
        <v>0</v>
      </c>
      <c r="DJ33" s="342">
        <f>Т!DJ33</f>
        <v>0</v>
      </c>
      <c r="DK33" s="342">
        <f>Т!DK33</f>
        <v>0</v>
      </c>
      <c r="DL33" s="342">
        <f>Т!DL33</f>
        <v>0</v>
      </c>
      <c r="DM33" s="342">
        <f>Т!DM33</f>
        <v>0</v>
      </c>
      <c r="DN33" s="342">
        <f>Т!DN33</f>
        <v>0</v>
      </c>
      <c r="DO33" s="342">
        <f>Т!DO33</f>
        <v>0</v>
      </c>
      <c r="DP33" s="342">
        <f>Т!DP33</f>
        <v>0</v>
      </c>
      <c r="DQ33" s="342">
        <f>Т!DQ33</f>
        <v>0</v>
      </c>
      <c r="DR33" s="342">
        <f>Т!DR33</f>
        <v>0</v>
      </c>
      <c r="DS33" s="342">
        <f>Т!DS33</f>
        <v>0</v>
      </c>
      <c r="DT33" s="342">
        <f>Т!DT33</f>
        <v>0</v>
      </c>
      <c r="DU33" s="342">
        <f>Т!DU33</f>
        <v>0</v>
      </c>
      <c r="DV33" s="342">
        <f>Т!DV33</f>
        <v>0</v>
      </c>
      <c r="DW33" s="342">
        <f>Т!DW33</f>
        <v>0</v>
      </c>
      <c r="DX33" s="342">
        <f>Т!DX33</f>
        <v>0</v>
      </c>
      <c r="DY33" s="342">
        <f>Т!DY33</f>
        <v>0</v>
      </c>
      <c r="DZ33" s="342">
        <f>Т!DZ33</f>
        <v>0</v>
      </c>
      <c r="EA33" s="342">
        <f>Т!EA33</f>
        <v>0</v>
      </c>
      <c r="EB33" s="342">
        <f>Т!EB33</f>
        <v>0</v>
      </c>
      <c r="EC33" s="342">
        <f>Т!EC33</f>
        <v>0</v>
      </c>
      <c r="ED33" s="342">
        <f>Т!ED33</f>
        <v>0</v>
      </c>
      <c r="EE33" s="342">
        <f>Т!EE33</f>
        <v>0</v>
      </c>
      <c r="EF33" s="342">
        <f>Т!EF33</f>
        <v>0</v>
      </c>
      <c r="EG33" s="342">
        <f>Т!EG33</f>
        <v>0</v>
      </c>
      <c r="EH33" s="342">
        <f>Т!EH33</f>
        <v>0</v>
      </c>
      <c r="EI33" s="342">
        <f>Т!EI33</f>
        <v>0</v>
      </c>
      <c r="EJ33" s="342">
        <f>Т!EJ33</f>
        <v>0</v>
      </c>
      <c r="EK33" s="342">
        <f>Т!EK33</f>
        <v>0</v>
      </c>
      <c r="EL33" s="342">
        <f>Т!EL33</f>
        <v>0</v>
      </c>
      <c r="EM33" s="342">
        <f>Т!EM33</f>
        <v>0</v>
      </c>
      <c r="EN33" s="342">
        <f>Т!EN33</f>
        <v>0</v>
      </c>
      <c r="EO33" s="342">
        <f>Т!EO33</f>
        <v>0</v>
      </c>
      <c r="EP33" s="342">
        <f>Т!EP33</f>
        <v>0</v>
      </c>
      <c r="EQ33" s="342">
        <f>Т!EQ33</f>
        <v>0</v>
      </c>
      <c r="ER33" s="251"/>
      <c r="ES33" s="251"/>
      <c r="ET33" s="251"/>
      <c r="EU33" s="251"/>
      <c r="EV33" s="251"/>
      <c r="EW33" s="251"/>
      <c r="EX33" s="251"/>
      <c r="EY33" s="251"/>
      <c r="EZ33" s="342">
        <f>Т!EZ33</f>
        <v>0</v>
      </c>
      <c r="FA33" s="342">
        <f>Т!FA33</f>
        <v>0</v>
      </c>
      <c r="FB33" s="342">
        <f>Т!FB33</f>
        <v>0</v>
      </c>
      <c r="FC33" s="342">
        <f>Т!FC33</f>
        <v>0</v>
      </c>
      <c r="FD33" s="342">
        <f>Т!FD33</f>
        <v>0</v>
      </c>
      <c r="FE33" s="342">
        <f>Т!FE33</f>
        <v>0</v>
      </c>
      <c r="FF33" s="342">
        <f>Т!FF33</f>
        <v>0</v>
      </c>
      <c r="FG33" s="342">
        <f>Т!FG33</f>
        <v>0</v>
      </c>
      <c r="FH33" s="342">
        <f>Т!FH33</f>
        <v>0</v>
      </c>
      <c r="FI33" s="342">
        <f>Т!FI33</f>
        <v>0</v>
      </c>
      <c r="FJ33" s="342">
        <f>Т!FJ33</f>
        <v>0</v>
      </c>
      <c r="FK33" s="342">
        <f>Т!FK33</f>
        <v>0</v>
      </c>
      <c r="FL33" s="342">
        <f>Т!FL33</f>
        <v>0</v>
      </c>
      <c r="FM33" s="342">
        <f>Т!FM33</f>
        <v>0</v>
      </c>
      <c r="FN33" s="342">
        <f>Т!FN33</f>
        <v>0</v>
      </c>
      <c r="FO33" s="342">
        <f>Т!FO33</f>
        <v>0</v>
      </c>
      <c r="FP33" s="342">
        <f>Т!FP33</f>
        <v>0</v>
      </c>
      <c r="FQ33" s="342">
        <f>Т!FQ33</f>
        <v>0</v>
      </c>
      <c r="FR33" s="342">
        <f>Т!FR33</f>
        <v>0</v>
      </c>
      <c r="FS33" s="342">
        <f>Т!FS33</f>
        <v>0</v>
      </c>
      <c r="FT33" s="342">
        <f>Т!FT33</f>
        <v>0</v>
      </c>
      <c r="FU33" s="342">
        <f>Т!FU33</f>
        <v>0</v>
      </c>
      <c r="FV33" s="342">
        <f>Т!FV33</f>
        <v>0</v>
      </c>
      <c r="FW33" s="342">
        <f>Т!FW33</f>
        <v>0</v>
      </c>
      <c r="FX33" s="342">
        <f>Т!FX33</f>
        <v>0</v>
      </c>
      <c r="FY33" s="342">
        <f>Т!FY33</f>
        <v>0</v>
      </c>
      <c r="FZ33" s="342">
        <f>Т!FZ33</f>
        <v>0</v>
      </c>
      <c r="GA33" s="342">
        <f>Т!GA33</f>
        <v>0</v>
      </c>
      <c r="GB33" s="342">
        <f>Т!GB33</f>
        <v>0</v>
      </c>
      <c r="GC33" s="342">
        <f>Т!GC33</f>
        <v>0</v>
      </c>
      <c r="GD33" s="342">
        <f>Т!GD33</f>
        <v>0</v>
      </c>
      <c r="GE33" s="342">
        <f>Т!GE33</f>
        <v>0</v>
      </c>
      <c r="GF33" s="347"/>
      <c r="GG33" s="347"/>
      <c r="GH33" s="345"/>
      <c r="GI33" s="345"/>
      <c r="GJ33" s="345"/>
      <c r="GK33" s="345"/>
      <c r="GL33" s="345"/>
      <c r="GM33" s="275"/>
    </row>
    <row r="34" spans="6:195" s="265" customFormat="1" ht="12" customHeight="1">
      <c r="F34" s="339" t="s">
        <v>293</v>
      </c>
      <c r="G34" s="533"/>
      <c r="H34" s="533"/>
      <c r="I34" s="531"/>
      <c r="J34" s="220" t="s">
        <v>70</v>
      </c>
      <c r="K34" s="345"/>
      <c r="L34" s="345"/>
      <c r="M34" s="345"/>
      <c r="N34" s="345"/>
      <c r="O34" s="346"/>
      <c r="P34" s="34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342">
        <f>Т!AV34</f>
        <v>0</v>
      </c>
      <c r="AW34" s="342">
        <f>Т!AW34</f>
        <v>0</v>
      </c>
      <c r="AX34" s="342">
        <f>Т!AX34</f>
        <v>0</v>
      </c>
      <c r="AY34" s="342">
        <f>Т!AY34</f>
        <v>0</v>
      </c>
      <c r="AZ34" s="342">
        <f>Т!AZ34</f>
        <v>0</v>
      </c>
      <c r="BA34" s="342">
        <f>Т!BA34</f>
        <v>0</v>
      </c>
      <c r="BB34" s="342">
        <f>Т!BB34</f>
        <v>0</v>
      </c>
      <c r="BC34" s="342">
        <f>Т!BC34</f>
        <v>0</v>
      </c>
      <c r="BD34" s="342">
        <f>Т!BD34</f>
        <v>0</v>
      </c>
      <c r="BE34" s="342">
        <f>Т!BE34</f>
        <v>0</v>
      </c>
      <c r="BF34" s="342">
        <f>Т!BF34</f>
        <v>0</v>
      </c>
      <c r="BG34" s="342">
        <f>Т!BG34</f>
        <v>0</v>
      </c>
      <c r="BH34" s="342">
        <f>Т!BH34</f>
        <v>0</v>
      </c>
      <c r="BI34" s="342">
        <f>Т!BI34</f>
        <v>0</v>
      </c>
      <c r="BJ34" s="342">
        <f>Т!BJ34</f>
        <v>0</v>
      </c>
      <c r="BK34" s="342">
        <f>Т!BK34</f>
        <v>0</v>
      </c>
      <c r="BL34" s="342">
        <f>Т!BL34</f>
        <v>0</v>
      </c>
      <c r="BM34" s="342">
        <f>Т!BM34</f>
        <v>0</v>
      </c>
      <c r="BN34" s="342">
        <f>Т!BN34</f>
        <v>0</v>
      </c>
      <c r="BO34" s="342">
        <f>Т!BO34</f>
        <v>0</v>
      </c>
      <c r="BP34" s="342">
        <f>Т!BP34</f>
        <v>0</v>
      </c>
      <c r="BQ34" s="342">
        <f>Т!BQ34</f>
        <v>0</v>
      </c>
      <c r="BR34" s="342">
        <f>Т!BR34</f>
        <v>0</v>
      </c>
      <c r="BS34" s="342">
        <f>Т!BS34</f>
        <v>0</v>
      </c>
      <c r="BT34" s="342">
        <f>Т!BT34</f>
        <v>0</v>
      </c>
      <c r="BU34" s="342">
        <f>Т!BU34</f>
        <v>0</v>
      </c>
      <c r="BV34" s="342">
        <f>Т!BV34</f>
        <v>0</v>
      </c>
      <c r="BW34" s="342">
        <f>Т!BW34</f>
        <v>0</v>
      </c>
      <c r="BX34" s="342">
        <f>Т!BX34</f>
        <v>0</v>
      </c>
      <c r="BY34" s="342">
        <f>Т!BY34</f>
        <v>0</v>
      </c>
      <c r="BZ34" s="342">
        <f>Т!BZ34</f>
        <v>0</v>
      </c>
      <c r="CA34" s="342">
        <f>Т!CA34</f>
        <v>0</v>
      </c>
      <c r="CB34" s="342">
        <f>Т!CB34</f>
        <v>0</v>
      </c>
      <c r="CC34" s="342">
        <f>Т!CC34</f>
        <v>0</v>
      </c>
      <c r="CD34" s="342">
        <f>Т!CD34</f>
        <v>0</v>
      </c>
      <c r="CE34" s="342">
        <f>Т!CE34</f>
        <v>0</v>
      </c>
      <c r="CF34" s="342">
        <f>Т!CF34</f>
        <v>0</v>
      </c>
      <c r="CG34" s="342">
        <f>Т!CG34</f>
        <v>0</v>
      </c>
      <c r="CH34" s="342">
        <f>Т!CH34</f>
        <v>0</v>
      </c>
      <c r="CI34" s="342">
        <f>Т!CI34</f>
        <v>0</v>
      </c>
      <c r="CJ34" s="342">
        <f>Т!CJ34</f>
        <v>0</v>
      </c>
      <c r="CK34" s="342">
        <f>Т!CK34</f>
        <v>0</v>
      </c>
      <c r="CL34" s="342">
        <f>Т!CL34</f>
        <v>0</v>
      </c>
      <c r="CM34" s="342">
        <f>Т!CM34</f>
        <v>0</v>
      </c>
      <c r="CN34" s="342">
        <f>Т!CN34</f>
        <v>0</v>
      </c>
      <c r="CO34" s="342">
        <f>Т!CO34</f>
        <v>0</v>
      </c>
      <c r="CP34" s="342">
        <f>Т!CP34</f>
        <v>0</v>
      </c>
      <c r="CQ34" s="342">
        <f>Т!CQ34</f>
        <v>0</v>
      </c>
      <c r="CR34" s="342">
        <f>Т!CR34</f>
        <v>0</v>
      </c>
      <c r="CS34" s="342">
        <f>Т!CS34</f>
        <v>0</v>
      </c>
      <c r="CT34" s="342">
        <f>Т!CT34</f>
        <v>0</v>
      </c>
      <c r="CU34" s="342">
        <f>Т!CU34</f>
        <v>0</v>
      </c>
      <c r="CV34" s="342">
        <f>Т!CV34</f>
        <v>0</v>
      </c>
      <c r="CW34" s="342">
        <f>Т!CW34</f>
        <v>0</v>
      </c>
      <c r="CX34" s="342">
        <f>Т!CX34</f>
        <v>0</v>
      </c>
      <c r="CY34" s="342">
        <f>Т!CY34</f>
        <v>0</v>
      </c>
      <c r="CZ34" s="342">
        <f>Т!CZ34</f>
        <v>0</v>
      </c>
      <c r="DA34" s="342">
        <f>Т!DA34</f>
        <v>0</v>
      </c>
      <c r="DB34" s="342">
        <f>Т!DB34</f>
        <v>0</v>
      </c>
      <c r="DC34" s="342">
        <f>Т!DC34</f>
        <v>0</v>
      </c>
      <c r="DD34" s="342">
        <f>Т!DD34</f>
        <v>0</v>
      </c>
      <c r="DE34" s="342">
        <f>Т!DE34</f>
        <v>0</v>
      </c>
      <c r="DF34" s="342">
        <f>Т!DF34</f>
        <v>0</v>
      </c>
      <c r="DG34" s="342">
        <f>Т!DG34</f>
        <v>0</v>
      </c>
      <c r="DH34" s="342">
        <f>Т!DH34</f>
        <v>0</v>
      </c>
      <c r="DI34" s="342">
        <f>Т!DI34</f>
        <v>0</v>
      </c>
      <c r="DJ34" s="342">
        <f>Т!DJ34</f>
        <v>0</v>
      </c>
      <c r="DK34" s="342">
        <f>Т!DK34</f>
        <v>0</v>
      </c>
      <c r="DL34" s="342">
        <f>Т!DL34</f>
        <v>0</v>
      </c>
      <c r="DM34" s="342">
        <f>Т!DM34</f>
        <v>0</v>
      </c>
      <c r="DN34" s="342">
        <f>Т!DN34</f>
        <v>0</v>
      </c>
      <c r="DO34" s="342">
        <f>Т!DO34</f>
        <v>0</v>
      </c>
      <c r="DP34" s="342">
        <f>Т!DP34</f>
        <v>0</v>
      </c>
      <c r="DQ34" s="342">
        <f>Т!DQ34</f>
        <v>0</v>
      </c>
      <c r="DR34" s="342">
        <f>Т!DR34</f>
        <v>0</v>
      </c>
      <c r="DS34" s="342">
        <f>Т!DS34</f>
        <v>0</v>
      </c>
      <c r="DT34" s="342">
        <f>Т!DT34</f>
        <v>0</v>
      </c>
      <c r="DU34" s="342">
        <f>Т!DU34</f>
        <v>0</v>
      </c>
      <c r="DV34" s="342">
        <f>Т!DV34</f>
        <v>0</v>
      </c>
      <c r="DW34" s="342">
        <f>Т!DW34</f>
        <v>0</v>
      </c>
      <c r="DX34" s="342">
        <f>Т!DX34</f>
        <v>0</v>
      </c>
      <c r="DY34" s="342">
        <f>Т!DY34</f>
        <v>0</v>
      </c>
      <c r="DZ34" s="342">
        <f>Т!DZ34</f>
        <v>0</v>
      </c>
      <c r="EA34" s="342">
        <f>Т!EA34</f>
        <v>0</v>
      </c>
      <c r="EB34" s="342">
        <f>Т!EB34</f>
        <v>0</v>
      </c>
      <c r="EC34" s="342">
        <f>Т!EC34</f>
        <v>0</v>
      </c>
      <c r="ED34" s="342">
        <f>Т!ED34</f>
        <v>0</v>
      </c>
      <c r="EE34" s="342">
        <f>Т!EE34</f>
        <v>0</v>
      </c>
      <c r="EF34" s="342">
        <f>Т!EF34</f>
        <v>0</v>
      </c>
      <c r="EG34" s="342">
        <f>Т!EG34</f>
        <v>0</v>
      </c>
      <c r="EH34" s="342">
        <f>Т!EH34</f>
        <v>0</v>
      </c>
      <c r="EI34" s="342">
        <f>Т!EI34</f>
        <v>0</v>
      </c>
      <c r="EJ34" s="342">
        <f>Т!EJ34</f>
        <v>0</v>
      </c>
      <c r="EK34" s="342">
        <f>Т!EK34</f>
        <v>0</v>
      </c>
      <c r="EL34" s="342">
        <f>Т!EL34</f>
        <v>0</v>
      </c>
      <c r="EM34" s="342">
        <f>Т!EM34</f>
        <v>0</v>
      </c>
      <c r="EN34" s="342">
        <f>Т!EN34</f>
        <v>0</v>
      </c>
      <c r="EO34" s="342">
        <f>Т!EO34</f>
        <v>0</v>
      </c>
      <c r="EP34" s="342">
        <f>Т!EP34</f>
        <v>0</v>
      </c>
      <c r="EQ34" s="342">
        <f>Т!EQ34</f>
        <v>0</v>
      </c>
      <c r="ER34" s="251"/>
      <c r="ES34" s="251"/>
      <c r="ET34" s="251"/>
      <c r="EU34" s="251"/>
      <c r="EV34" s="251"/>
      <c r="EW34" s="251"/>
      <c r="EX34" s="251"/>
      <c r="EY34" s="251"/>
      <c r="EZ34" s="342">
        <f>Т!EZ34</f>
        <v>0</v>
      </c>
      <c r="FA34" s="342">
        <f>Т!FA34</f>
        <v>0</v>
      </c>
      <c r="FB34" s="342">
        <f>Т!FB34</f>
        <v>0</v>
      </c>
      <c r="FC34" s="342">
        <f>Т!FC34</f>
        <v>0</v>
      </c>
      <c r="FD34" s="342">
        <f>Т!FD34</f>
        <v>0</v>
      </c>
      <c r="FE34" s="342">
        <f>Т!FE34</f>
        <v>0</v>
      </c>
      <c r="FF34" s="342">
        <f>Т!FF34</f>
        <v>0</v>
      </c>
      <c r="FG34" s="342">
        <f>Т!FG34</f>
        <v>0</v>
      </c>
      <c r="FH34" s="342">
        <f>Т!FH34</f>
        <v>0</v>
      </c>
      <c r="FI34" s="342">
        <f>Т!FI34</f>
        <v>0</v>
      </c>
      <c r="FJ34" s="342">
        <f>Т!FJ34</f>
        <v>0</v>
      </c>
      <c r="FK34" s="342">
        <f>Т!FK34</f>
        <v>0</v>
      </c>
      <c r="FL34" s="342">
        <f>Т!FL34</f>
        <v>0</v>
      </c>
      <c r="FM34" s="342">
        <f>Т!FM34</f>
        <v>0</v>
      </c>
      <c r="FN34" s="342">
        <f>Т!FN34</f>
        <v>0</v>
      </c>
      <c r="FO34" s="342">
        <f>Т!FO34</f>
        <v>0</v>
      </c>
      <c r="FP34" s="342">
        <f>Т!FP34</f>
        <v>0</v>
      </c>
      <c r="FQ34" s="342">
        <f>Т!FQ34</f>
        <v>0</v>
      </c>
      <c r="FR34" s="342">
        <f>Т!FR34</f>
        <v>0</v>
      </c>
      <c r="FS34" s="342">
        <f>Т!FS34</f>
        <v>0</v>
      </c>
      <c r="FT34" s="342">
        <f>Т!FT34</f>
        <v>0</v>
      </c>
      <c r="FU34" s="342">
        <f>Т!FU34</f>
        <v>0</v>
      </c>
      <c r="FV34" s="342">
        <f>Т!FV34</f>
        <v>0</v>
      </c>
      <c r="FW34" s="342">
        <f>Т!FW34</f>
        <v>0</v>
      </c>
      <c r="FX34" s="342">
        <f>Т!FX34</f>
        <v>0</v>
      </c>
      <c r="FY34" s="342">
        <f>Т!FY34</f>
        <v>0</v>
      </c>
      <c r="FZ34" s="342">
        <f>Т!FZ34</f>
        <v>0</v>
      </c>
      <c r="GA34" s="342">
        <f>Т!GA34</f>
        <v>0</v>
      </c>
      <c r="GB34" s="342">
        <f>Т!GB34</f>
        <v>0</v>
      </c>
      <c r="GC34" s="342">
        <f>Т!GC34</f>
        <v>0</v>
      </c>
      <c r="GD34" s="342">
        <f>Т!GD34</f>
        <v>0</v>
      </c>
      <c r="GE34" s="342">
        <f>Т!GE34</f>
        <v>0</v>
      </c>
      <c r="GF34" s="275"/>
      <c r="GG34" s="275"/>
      <c r="GH34" s="345"/>
      <c r="GI34" s="345"/>
      <c r="GJ34" s="345"/>
      <c r="GK34" s="345"/>
      <c r="GL34" s="345"/>
      <c r="GM34" s="275"/>
    </row>
    <row r="35" spans="6:195" s="265" customFormat="1" ht="12" hidden="1" customHeight="1">
      <c r="F35" s="339" t="s">
        <v>287</v>
      </c>
      <c r="G35" s="533"/>
      <c r="H35" s="530" t="s">
        <v>440</v>
      </c>
      <c r="I35" s="586" t="s">
        <v>437</v>
      </c>
      <c r="J35" s="220" t="s">
        <v>69</v>
      </c>
      <c r="K35" s="345"/>
      <c r="L35" s="345"/>
      <c r="M35" s="345"/>
      <c r="N35" s="345"/>
      <c r="O35" s="346"/>
      <c r="P35" s="34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342">
        <f>Т!AV35</f>
        <v>0</v>
      </c>
      <c r="AW35" s="342">
        <f>Т!AW35</f>
        <v>0</v>
      </c>
      <c r="AX35" s="342">
        <f>Т!AX35</f>
        <v>0</v>
      </c>
      <c r="AY35" s="342">
        <f>Т!AY35</f>
        <v>0</v>
      </c>
      <c r="AZ35" s="342">
        <f>Т!AZ35</f>
        <v>0</v>
      </c>
      <c r="BA35" s="342">
        <f>Т!BA35</f>
        <v>0</v>
      </c>
      <c r="BB35" s="342">
        <f>Т!BB35</f>
        <v>0</v>
      </c>
      <c r="BC35" s="342">
        <f>Т!BC35</f>
        <v>0</v>
      </c>
      <c r="BD35" s="342">
        <f>Т!BD35</f>
        <v>0</v>
      </c>
      <c r="BE35" s="342">
        <f>Т!BE35</f>
        <v>0</v>
      </c>
      <c r="BF35" s="342">
        <f>Т!BF35</f>
        <v>0</v>
      </c>
      <c r="BG35" s="342">
        <f>Т!BG35</f>
        <v>0</v>
      </c>
      <c r="BH35" s="342">
        <f>Т!BH35</f>
        <v>0</v>
      </c>
      <c r="BI35" s="342">
        <f>Т!BI35</f>
        <v>0</v>
      </c>
      <c r="BJ35" s="342">
        <f>Т!BJ35</f>
        <v>0</v>
      </c>
      <c r="BK35" s="342">
        <f>Т!BK35</f>
        <v>0</v>
      </c>
      <c r="BL35" s="342">
        <f>Т!BL35</f>
        <v>0</v>
      </c>
      <c r="BM35" s="342">
        <f>Т!BM35</f>
        <v>0</v>
      </c>
      <c r="BN35" s="342">
        <f>Т!BN35</f>
        <v>0</v>
      </c>
      <c r="BO35" s="342">
        <f>Т!BO35</f>
        <v>0</v>
      </c>
      <c r="BP35" s="342">
        <f>Т!BP35</f>
        <v>0</v>
      </c>
      <c r="BQ35" s="342">
        <f>Т!BQ35</f>
        <v>0</v>
      </c>
      <c r="BR35" s="342">
        <f>Т!BR35</f>
        <v>0</v>
      </c>
      <c r="BS35" s="342">
        <f>Т!BS35</f>
        <v>0</v>
      </c>
      <c r="BT35" s="342">
        <f>Т!BT35</f>
        <v>0</v>
      </c>
      <c r="BU35" s="342">
        <f>Т!BU35</f>
        <v>0</v>
      </c>
      <c r="BV35" s="342">
        <f>Т!BV35</f>
        <v>0</v>
      </c>
      <c r="BW35" s="342">
        <f>Т!BW35</f>
        <v>0</v>
      </c>
      <c r="BX35" s="342">
        <f>Т!BX35</f>
        <v>0</v>
      </c>
      <c r="BY35" s="342">
        <f>Т!BY35</f>
        <v>0</v>
      </c>
      <c r="BZ35" s="342">
        <f>Т!BZ35</f>
        <v>0</v>
      </c>
      <c r="CA35" s="342">
        <f>Т!CA35</f>
        <v>0</v>
      </c>
      <c r="CB35" s="342">
        <f>Т!CB35</f>
        <v>0</v>
      </c>
      <c r="CC35" s="342">
        <f>Т!CC35</f>
        <v>0</v>
      </c>
      <c r="CD35" s="342">
        <f>Т!CD35</f>
        <v>0</v>
      </c>
      <c r="CE35" s="342">
        <f>Т!CE35</f>
        <v>0</v>
      </c>
      <c r="CF35" s="342">
        <f>Т!CF35</f>
        <v>0</v>
      </c>
      <c r="CG35" s="342">
        <f>Т!CG35</f>
        <v>0</v>
      </c>
      <c r="CH35" s="342">
        <f>Т!CH35</f>
        <v>0</v>
      </c>
      <c r="CI35" s="342">
        <f>Т!CI35</f>
        <v>0</v>
      </c>
      <c r="CJ35" s="342">
        <f>Т!CJ35</f>
        <v>0</v>
      </c>
      <c r="CK35" s="342">
        <f>Т!CK35</f>
        <v>0</v>
      </c>
      <c r="CL35" s="342">
        <f>Т!CL35</f>
        <v>0</v>
      </c>
      <c r="CM35" s="342">
        <f>Т!CM35</f>
        <v>0</v>
      </c>
      <c r="CN35" s="342">
        <f>Т!CN35</f>
        <v>0</v>
      </c>
      <c r="CO35" s="342">
        <f>Т!CO35</f>
        <v>0</v>
      </c>
      <c r="CP35" s="342">
        <f>Т!CP35</f>
        <v>0</v>
      </c>
      <c r="CQ35" s="342">
        <f>Т!CQ35</f>
        <v>0</v>
      </c>
      <c r="CR35" s="342">
        <f>Т!CR35</f>
        <v>0</v>
      </c>
      <c r="CS35" s="342">
        <f>Т!CS35</f>
        <v>0</v>
      </c>
      <c r="CT35" s="342">
        <f>Т!CT35</f>
        <v>0</v>
      </c>
      <c r="CU35" s="342">
        <f>Т!CU35</f>
        <v>0</v>
      </c>
      <c r="CV35" s="342">
        <f>Т!CV35</f>
        <v>0</v>
      </c>
      <c r="CW35" s="342">
        <f>Т!CW35</f>
        <v>0</v>
      </c>
      <c r="CX35" s="342">
        <f>Т!CX35</f>
        <v>0</v>
      </c>
      <c r="CY35" s="342">
        <f>Т!CY35</f>
        <v>0</v>
      </c>
      <c r="CZ35" s="342">
        <f>Т!CZ35</f>
        <v>0</v>
      </c>
      <c r="DA35" s="342">
        <f>Т!DA35</f>
        <v>0</v>
      </c>
      <c r="DB35" s="342">
        <f>Т!DB35</f>
        <v>0</v>
      </c>
      <c r="DC35" s="342">
        <f>Т!DC35</f>
        <v>0</v>
      </c>
      <c r="DD35" s="342">
        <f>Т!DD35</f>
        <v>0</v>
      </c>
      <c r="DE35" s="342">
        <f>Т!DE35</f>
        <v>0</v>
      </c>
      <c r="DF35" s="342">
        <f>Т!DF35</f>
        <v>0</v>
      </c>
      <c r="DG35" s="342">
        <f>Т!DG35</f>
        <v>0</v>
      </c>
      <c r="DH35" s="342">
        <f>Т!DH35</f>
        <v>0</v>
      </c>
      <c r="DI35" s="342">
        <f>Т!DI35</f>
        <v>0</v>
      </c>
      <c r="DJ35" s="342">
        <f>Т!DJ35</f>
        <v>0</v>
      </c>
      <c r="DK35" s="342">
        <f>Т!DK35</f>
        <v>0</v>
      </c>
      <c r="DL35" s="342">
        <f>Т!DL35</f>
        <v>0</v>
      </c>
      <c r="DM35" s="342">
        <f>Т!DM35</f>
        <v>0</v>
      </c>
      <c r="DN35" s="342">
        <f>Т!DN35</f>
        <v>0</v>
      </c>
      <c r="DO35" s="342">
        <f>Т!DO35</f>
        <v>0</v>
      </c>
      <c r="DP35" s="342">
        <f>Т!DP35</f>
        <v>0</v>
      </c>
      <c r="DQ35" s="342">
        <f>Т!DQ35</f>
        <v>0</v>
      </c>
      <c r="DR35" s="342">
        <f>Т!DR35</f>
        <v>0</v>
      </c>
      <c r="DS35" s="342">
        <f>Т!DS35</f>
        <v>0</v>
      </c>
      <c r="DT35" s="342">
        <f>Т!DT35</f>
        <v>0</v>
      </c>
      <c r="DU35" s="342">
        <f>Т!DU35</f>
        <v>0</v>
      </c>
      <c r="DV35" s="342">
        <f>Т!DV35</f>
        <v>0</v>
      </c>
      <c r="DW35" s="342">
        <f>Т!DW35</f>
        <v>0</v>
      </c>
      <c r="DX35" s="342">
        <f>Т!DX35</f>
        <v>0</v>
      </c>
      <c r="DY35" s="342">
        <f>Т!DY35</f>
        <v>0</v>
      </c>
      <c r="DZ35" s="342">
        <f>Т!DZ35</f>
        <v>0</v>
      </c>
      <c r="EA35" s="342">
        <f>Т!EA35</f>
        <v>0</v>
      </c>
      <c r="EB35" s="342">
        <f>Т!EB35</f>
        <v>0</v>
      </c>
      <c r="EC35" s="342">
        <f>Т!EC35</f>
        <v>0</v>
      </c>
      <c r="ED35" s="342">
        <f>Т!ED35</f>
        <v>0</v>
      </c>
      <c r="EE35" s="342">
        <f>Т!EE35</f>
        <v>0</v>
      </c>
      <c r="EF35" s="342">
        <f>Т!EF35</f>
        <v>0</v>
      </c>
      <c r="EG35" s="342">
        <f>Т!EG35</f>
        <v>0</v>
      </c>
      <c r="EH35" s="342">
        <f>Т!EH35</f>
        <v>0</v>
      </c>
      <c r="EI35" s="342">
        <f>Т!EI35</f>
        <v>0</v>
      </c>
      <c r="EJ35" s="342">
        <f>Т!EJ35</f>
        <v>0</v>
      </c>
      <c r="EK35" s="342">
        <f>Т!EK35</f>
        <v>0</v>
      </c>
      <c r="EL35" s="342">
        <f>Т!EL35</f>
        <v>0</v>
      </c>
      <c r="EM35" s="342">
        <f>Т!EM35</f>
        <v>0</v>
      </c>
      <c r="EN35" s="342">
        <f>Т!EN35</f>
        <v>0</v>
      </c>
      <c r="EO35" s="342">
        <f>Т!EO35</f>
        <v>0</v>
      </c>
      <c r="EP35" s="342">
        <f>Т!EP35</f>
        <v>0</v>
      </c>
      <c r="EQ35" s="342">
        <f>Т!EQ35</f>
        <v>0</v>
      </c>
      <c r="ER35" s="251"/>
      <c r="ES35" s="251"/>
      <c r="ET35" s="251"/>
      <c r="EU35" s="251"/>
      <c r="EV35" s="251"/>
      <c r="EW35" s="251"/>
      <c r="EX35" s="251"/>
      <c r="EY35" s="251"/>
      <c r="EZ35" s="342">
        <f>Т!EZ35</f>
        <v>0</v>
      </c>
      <c r="FA35" s="342">
        <f>Т!FA35</f>
        <v>0</v>
      </c>
      <c r="FB35" s="342">
        <f>Т!FB35</f>
        <v>0</v>
      </c>
      <c r="FC35" s="342">
        <f>Т!FC35</f>
        <v>0</v>
      </c>
      <c r="FD35" s="342">
        <f>Т!FD35</f>
        <v>0</v>
      </c>
      <c r="FE35" s="342">
        <f>Т!FE35</f>
        <v>0</v>
      </c>
      <c r="FF35" s="342">
        <f>Т!FF35</f>
        <v>0</v>
      </c>
      <c r="FG35" s="342">
        <f>Т!FG35</f>
        <v>0</v>
      </c>
      <c r="FH35" s="342">
        <f>Т!FH35</f>
        <v>0</v>
      </c>
      <c r="FI35" s="342">
        <f>Т!FI35</f>
        <v>0</v>
      </c>
      <c r="FJ35" s="342">
        <f>Т!FJ35</f>
        <v>0</v>
      </c>
      <c r="FK35" s="342">
        <f>Т!FK35</f>
        <v>0</v>
      </c>
      <c r="FL35" s="342">
        <f>Т!FL35</f>
        <v>0</v>
      </c>
      <c r="FM35" s="342">
        <f>Т!FM35</f>
        <v>0</v>
      </c>
      <c r="FN35" s="342">
        <f>Т!FN35</f>
        <v>0</v>
      </c>
      <c r="FO35" s="342">
        <f>Т!FO35</f>
        <v>0</v>
      </c>
      <c r="FP35" s="342">
        <f>Т!FP35</f>
        <v>0</v>
      </c>
      <c r="FQ35" s="342">
        <f>Т!FQ35</f>
        <v>0</v>
      </c>
      <c r="FR35" s="342">
        <f>Т!FR35</f>
        <v>0</v>
      </c>
      <c r="FS35" s="342">
        <f>Т!FS35</f>
        <v>0</v>
      </c>
      <c r="FT35" s="342">
        <f>Т!FT35</f>
        <v>0</v>
      </c>
      <c r="FU35" s="342">
        <f>Т!FU35</f>
        <v>0</v>
      </c>
      <c r="FV35" s="342">
        <f>Т!FV35</f>
        <v>0</v>
      </c>
      <c r="FW35" s="342">
        <f>Т!FW35</f>
        <v>0</v>
      </c>
      <c r="FX35" s="342">
        <f>Т!FX35</f>
        <v>0</v>
      </c>
      <c r="FY35" s="342">
        <f>Т!FY35</f>
        <v>0</v>
      </c>
      <c r="FZ35" s="342">
        <f>Т!FZ35</f>
        <v>0</v>
      </c>
      <c r="GA35" s="342">
        <f>Т!GA35</f>
        <v>0</v>
      </c>
      <c r="GB35" s="342">
        <f>Т!GB35</f>
        <v>0</v>
      </c>
      <c r="GC35" s="342">
        <f>Т!GC35</f>
        <v>0</v>
      </c>
      <c r="GD35" s="342">
        <f>Т!GD35</f>
        <v>0</v>
      </c>
      <c r="GE35" s="342">
        <f>Т!GE35</f>
        <v>0</v>
      </c>
      <c r="GF35" s="348"/>
      <c r="GG35" s="348"/>
      <c r="GH35" s="345"/>
      <c r="GI35" s="345"/>
      <c r="GJ35" s="345"/>
      <c r="GK35" s="345"/>
      <c r="GL35" s="345"/>
      <c r="GM35" s="275"/>
    </row>
    <row r="36" spans="6:195" s="265" customFormat="1" ht="12" customHeight="1">
      <c r="F36" s="339" t="s">
        <v>288</v>
      </c>
      <c r="G36" s="533"/>
      <c r="H36" s="533"/>
      <c r="I36" s="586"/>
      <c r="J36" s="220" t="s">
        <v>70</v>
      </c>
      <c r="K36" s="345"/>
      <c r="L36" s="345"/>
      <c r="M36" s="345"/>
      <c r="N36" s="345"/>
      <c r="O36" s="346"/>
      <c r="P36" s="34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342">
        <f>Т!AV36</f>
        <v>0</v>
      </c>
      <c r="AW36" s="342">
        <f>Т!AW36</f>
        <v>0</v>
      </c>
      <c r="AX36" s="342">
        <f>Т!AX36</f>
        <v>0</v>
      </c>
      <c r="AY36" s="342">
        <f>Т!AY36</f>
        <v>0</v>
      </c>
      <c r="AZ36" s="342">
        <f>Т!AZ36</f>
        <v>0</v>
      </c>
      <c r="BA36" s="342">
        <f>Т!BA36</f>
        <v>0</v>
      </c>
      <c r="BB36" s="342">
        <f>Т!BB36</f>
        <v>0</v>
      </c>
      <c r="BC36" s="342">
        <f>Т!BC36</f>
        <v>0</v>
      </c>
      <c r="BD36" s="342">
        <f>Т!BD36</f>
        <v>0</v>
      </c>
      <c r="BE36" s="342">
        <f>Т!BE36</f>
        <v>0</v>
      </c>
      <c r="BF36" s="342">
        <f>Т!BF36</f>
        <v>0</v>
      </c>
      <c r="BG36" s="342">
        <f>Т!BG36</f>
        <v>0</v>
      </c>
      <c r="BH36" s="342">
        <f>Т!BH36</f>
        <v>0</v>
      </c>
      <c r="BI36" s="342">
        <f>Т!BI36</f>
        <v>0</v>
      </c>
      <c r="BJ36" s="342">
        <f>Т!BJ36</f>
        <v>0</v>
      </c>
      <c r="BK36" s="342">
        <f>Т!BK36</f>
        <v>0</v>
      </c>
      <c r="BL36" s="342">
        <f>Т!BL36</f>
        <v>0</v>
      </c>
      <c r="BM36" s="342">
        <f>Т!BM36</f>
        <v>0</v>
      </c>
      <c r="BN36" s="342">
        <f>Т!BN36</f>
        <v>0</v>
      </c>
      <c r="BO36" s="342">
        <f>Т!BO36</f>
        <v>0</v>
      </c>
      <c r="BP36" s="342">
        <f>Т!BP36</f>
        <v>0</v>
      </c>
      <c r="BQ36" s="342">
        <f>Т!BQ36</f>
        <v>0</v>
      </c>
      <c r="BR36" s="342">
        <f>Т!BR36</f>
        <v>0</v>
      </c>
      <c r="BS36" s="342">
        <f>Т!BS36</f>
        <v>0</v>
      </c>
      <c r="BT36" s="342">
        <f>Т!BT36</f>
        <v>0</v>
      </c>
      <c r="BU36" s="342">
        <f>Т!BU36</f>
        <v>0</v>
      </c>
      <c r="BV36" s="342">
        <f>Т!BV36</f>
        <v>0</v>
      </c>
      <c r="BW36" s="342">
        <f>Т!BW36</f>
        <v>0</v>
      </c>
      <c r="BX36" s="342">
        <f>Т!BX36</f>
        <v>0</v>
      </c>
      <c r="BY36" s="342">
        <f>Т!BY36</f>
        <v>0</v>
      </c>
      <c r="BZ36" s="342">
        <f>Т!BZ36</f>
        <v>0</v>
      </c>
      <c r="CA36" s="342">
        <f>Т!CA36</f>
        <v>0</v>
      </c>
      <c r="CB36" s="342">
        <f>Т!CB36</f>
        <v>0</v>
      </c>
      <c r="CC36" s="342">
        <f>Т!CC36</f>
        <v>0</v>
      </c>
      <c r="CD36" s="342">
        <f>Т!CD36</f>
        <v>0</v>
      </c>
      <c r="CE36" s="342">
        <f>Т!CE36</f>
        <v>0</v>
      </c>
      <c r="CF36" s="342">
        <f>Т!CF36</f>
        <v>0</v>
      </c>
      <c r="CG36" s="342">
        <f>Т!CG36</f>
        <v>0</v>
      </c>
      <c r="CH36" s="342">
        <f>Т!CH36</f>
        <v>0</v>
      </c>
      <c r="CI36" s="342">
        <f>Т!CI36</f>
        <v>0</v>
      </c>
      <c r="CJ36" s="342">
        <f>Т!CJ36</f>
        <v>0</v>
      </c>
      <c r="CK36" s="342">
        <f>Т!CK36</f>
        <v>0</v>
      </c>
      <c r="CL36" s="342">
        <f>Т!CL36</f>
        <v>0</v>
      </c>
      <c r="CM36" s="342">
        <f>Т!CM36</f>
        <v>0</v>
      </c>
      <c r="CN36" s="342">
        <f>Т!CN36</f>
        <v>0</v>
      </c>
      <c r="CO36" s="342">
        <f>Т!CO36</f>
        <v>0</v>
      </c>
      <c r="CP36" s="342">
        <f>Т!CP36</f>
        <v>0</v>
      </c>
      <c r="CQ36" s="342">
        <f>Т!CQ36</f>
        <v>0</v>
      </c>
      <c r="CR36" s="342">
        <f>Т!CR36</f>
        <v>0</v>
      </c>
      <c r="CS36" s="342">
        <f>Т!CS36</f>
        <v>0</v>
      </c>
      <c r="CT36" s="342">
        <f>Т!CT36</f>
        <v>0</v>
      </c>
      <c r="CU36" s="342">
        <f>Т!CU36</f>
        <v>0</v>
      </c>
      <c r="CV36" s="342">
        <f>Т!CV36</f>
        <v>0</v>
      </c>
      <c r="CW36" s="342">
        <f>Т!CW36</f>
        <v>0</v>
      </c>
      <c r="CX36" s="342">
        <f>Т!CX36</f>
        <v>0</v>
      </c>
      <c r="CY36" s="342">
        <f>Т!CY36</f>
        <v>0</v>
      </c>
      <c r="CZ36" s="342">
        <f>Т!CZ36</f>
        <v>0</v>
      </c>
      <c r="DA36" s="342">
        <f>Т!DA36</f>
        <v>0</v>
      </c>
      <c r="DB36" s="342">
        <f>Т!DB36</f>
        <v>0</v>
      </c>
      <c r="DC36" s="342">
        <f>Т!DC36</f>
        <v>0</v>
      </c>
      <c r="DD36" s="342">
        <f>Т!DD36</f>
        <v>0</v>
      </c>
      <c r="DE36" s="342">
        <f>Т!DE36</f>
        <v>0</v>
      </c>
      <c r="DF36" s="342">
        <f>Т!DF36</f>
        <v>0</v>
      </c>
      <c r="DG36" s="342">
        <f>Т!DG36</f>
        <v>0</v>
      </c>
      <c r="DH36" s="342">
        <f>Т!DH36</f>
        <v>0</v>
      </c>
      <c r="DI36" s="342">
        <f>Т!DI36</f>
        <v>0</v>
      </c>
      <c r="DJ36" s="342">
        <f>Т!DJ36</f>
        <v>0</v>
      </c>
      <c r="DK36" s="342">
        <f>Т!DK36</f>
        <v>0</v>
      </c>
      <c r="DL36" s="342">
        <f>Т!DL36</f>
        <v>0</v>
      </c>
      <c r="DM36" s="342">
        <f>Т!DM36</f>
        <v>0</v>
      </c>
      <c r="DN36" s="342">
        <f>Т!DN36</f>
        <v>0</v>
      </c>
      <c r="DO36" s="342">
        <f>Т!DO36</f>
        <v>0</v>
      </c>
      <c r="DP36" s="342">
        <f>Т!DP36</f>
        <v>0</v>
      </c>
      <c r="DQ36" s="342">
        <f>Т!DQ36</f>
        <v>0</v>
      </c>
      <c r="DR36" s="342">
        <f>Т!DR36</f>
        <v>0</v>
      </c>
      <c r="DS36" s="342">
        <f>Т!DS36</f>
        <v>0</v>
      </c>
      <c r="DT36" s="342">
        <f>Т!DT36</f>
        <v>0</v>
      </c>
      <c r="DU36" s="342">
        <f>Т!DU36</f>
        <v>0</v>
      </c>
      <c r="DV36" s="342">
        <f>Т!DV36</f>
        <v>0</v>
      </c>
      <c r="DW36" s="342">
        <f>Т!DW36</f>
        <v>0</v>
      </c>
      <c r="DX36" s="342">
        <f>Т!DX36</f>
        <v>0</v>
      </c>
      <c r="DY36" s="342">
        <f>Т!DY36</f>
        <v>0</v>
      </c>
      <c r="DZ36" s="342">
        <f>Т!DZ36</f>
        <v>0</v>
      </c>
      <c r="EA36" s="342">
        <f>Т!EA36</f>
        <v>0</v>
      </c>
      <c r="EB36" s="342">
        <f>Т!EB36</f>
        <v>0</v>
      </c>
      <c r="EC36" s="342">
        <f>Т!EC36</f>
        <v>0</v>
      </c>
      <c r="ED36" s="342">
        <f>Т!ED36</f>
        <v>0</v>
      </c>
      <c r="EE36" s="342">
        <f>Т!EE36</f>
        <v>0</v>
      </c>
      <c r="EF36" s="342">
        <f>Т!EF36</f>
        <v>0</v>
      </c>
      <c r="EG36" s="342">
        <f>Т!EG36</f>
        <v>0</v>
      </c>
      <c r="EH36" s="342">
        <f>Т!EH36</f>
        <v>0</v>
      </c>
      <c r="EI36" s="342">
        <f>Т!EI36</f>
        <v>0</v>
      </c>
      <c r="EJ36" s="342">
        <f>Т!EJ36</f>
        <v>0</v>
      </c>
      <c r="EK36" s="342">
        <f>Т!EK36</f>
        <v>0</v>
      </c>
      <c r="EL36" s="342">
        <f>Т!EL36</f>
        <v>0</v>
      </c>
      <c r="EM36" s="342">
        <f>Т!EM36</f>
        <v>0</v>
      </c>
      <c r="EN36" s="342">
        <f>Т!EN36</f>
        <v>0</v>
      </c>
      <c r="EO36" s="342">
        <f>Т!EO36</f>
        <v>0</v>
      </c>
      <c r="EP36" s="342">
        <f>Т!EP36</f>
        <v>0</v>
      </c>
      <c r="EQ36" s="342">
        <f>Т!EQ36</f>
        <v>0</v>
      </c>
      <c r="ER36" s="251"/>
      <c r="ES36" s="251"/>
      <c r="ET36" s="251"/>
      <c r="EU36" s="251"/>
      <c r="EV36" s="251"/>
      <c r="EW36" s="251"/>
      <c r="EX36" s="251"/>
      <c r="EY36" s="251"/>
      <c r="EZ36" s="342">
        <f>Т!EZ36</f>
        <v>0</v>
      </c>
      <c r="FA36" s="342">
        <f>Т!FA36</f>
        <v>0</v>
      </c>
      <c r="FB36" s="342">
        <f>Т!FB36</f>
        <v>0</v>
      </c>
      <c r="FC36" s="342">
        <f>Т!FC36</f>
        <v>0</v>
      </c>
      <c r="FD36" s="342">
        <f>Т!FD36</f>
        <v>0</v>
      </c>
      <c r="FE36" s="342">
        <f>Т!FE36</f>
        <v>0</v>
      </c>
      <c r="FF36" s="342">
        <f>Т!FF36</f>
        <v>0</v>
      </c>
      <c r="FG36" s="342">
        <f>Т!FG36</f>
        <v>0</v>
      </c>
      <c r="FH36" s="342">
        <f>Т!FH36</f>
        <v>0</v>
      </c>
      <c r="FI36" s="342">
        <f>Т!FI36</f>
        <v>0</v>
      </c>
      <c r="FJ36" s="342">
        <f>Т!FJ36</f>
        <v>0</v>
      </c>
      <c r="FK36" s="342">
        <f>Т!FK36</f>
        <v>0</v>
      </c>
      <c r="FL36" s="342">
        <f>Т!FL36</f>
        <v>0</v>
      </c>
      <c r="FM36" s="342">
        <f>Т!FM36</f>
        <v>0</v>
      </c>
      <c r="FN36" s="342">
        <f>Т!FN36</f>
        <v>0</v>
      </c>
      <c r="FO36" s="342">
        <f>Т!FO36</f>
        <v>0</v>
      </c>
      <c r="FP36" s="342">
        <f>Т!FP36</f>
        <v>0</v>
      </c>
      <c r="FQ36" s="342">
        <f>Т!FQ36</f>
        <v>0</v>
      </c>
      <c r="FR36" s="342">
        <f>Т!FR36</f>
        <v>0</v>
      </c>
      <c r="FS36" s="342">
        <f>Т!FS36</f>
        <v>0</v>
      </c>
      <c r="FT36" s="342">
        <f>Т!FT36</f>
        <v>0</v>
      </c>
      <c r="FU36" s="342">
        <f>Т!FU36</f>
        <v>0</v>
      </c>
      <c r="FV36" s="342">
        <f>Т!FV36</f>
        <v>0</v>
      </c>
      <c r="FW36" s="342">
        <f>Т!FW36</f>
        <v>0</v>
      </c>
      <c r="FX36" s="342">
        <f>Т!FX36</f>
        <v>0</v>
      </c>
      <c r="FY36" s="342">
        <f>Т!FY36</f>
        <v>0</v>
      </c>
      <c r="FZ36" s="342">
        <f>Т!FZ36</f>
        <v>0</v>
      </c>
      <c r="GA36" s="342">
        <f>Т!GA36</f>
        <v>0</v>
      </c>
      <c r="GB36" s="342">
        <f>Т!GB36</f>
        <v>0</v>
      </c>
      <c r="GC36" s="342">
        <f>Т!GC36</f>
        <v>0</v>
      </c>
      <c r="GD36" s="342">
        <f>Т!GD36</f>
        <v>0</v>
      </c>
      <c r="GE36" s="342">
        <f>Т!GE36</f>
        <v>0</v>
      </c>
      <c r="GF36" s="347"/>
      <c r="GG36" s="347"/>
      <c r="GH36" s="345"/>
      <c r="GI36" s="345"/>
      <c r="GJ36" s="345"/>
      <c r="GK36" s="345"/>
      <c r="GL36" s="345"/>
      <c r="GM36" s="275"/>
    </row>
    <row r="37" spans="6:195" s="265" customFormat="1" ht="12" customHeight="1">
      <c r="F37" s="339" t="s">
        <v>279</v>
      </c>
      <c r="G37" s="533"/>
      <c r="H37" s="533"/>
      <c r="I37" s="531" t="s">
        <v>474</v>
      </c>
      <c r="J37" s="531"/>
      <c r="K37" s="345"/>
      <c r="L37" s="345"/>
      <c r="M37" s="345"/>
      <c r="N37" s="345"/>
      <c r="O37" s="346"/>
      <c r="P37" s="34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342">
        <f>Т!AV37</f>
        <v>0</v>
      </c>
      <c r="AW37" s="342">
        <f>Т!AW37</f>
        <v>0</v>
      </c>
      <c r="AX37" s="342">
        <f>Т!AX37</f>
        <v>0</v>
      </c>
      <c r="AY37" s="342">
        <f>Т!AY37</f>
        <v>0</v>
      </c>
      <c r="AZ37" s="342">
        <f>Т!AZ37</f>
        <v>0</v>
      </c>
      <c r="BA37" s="342">
        <f>Т!BA37</f>
        <v>0</v>
      </c>
      <c r="BB37" s="342">
        <f>Т!BB37</f>
        <v>0</v>
      </c>
      <c r="BC37" s="342">
        <f>Т!BC37</f>
        <v>0</v>
      </c>
      <c r="BD37" s="342">
        <f>Т!BD37</f>
        <v>0</v>
      </c>
      <c r="BE37" s="342">
        <f>Т!BE37</f>
        <v>0</v>
      </c>
      <c r="BF37" s="342">
        <f>Т!BF37</f>
        <v>0</v>
      </c>
      <c r="BG37" s="342">
        <f>Т!BG37</f>
        <v>0</v>
      </c>
      <c r="BH37" s="342">
        <f>Т!BH37</f>
        <v>0</v>
      </c>
      <c r="BI37" s="342">
        <f>Т!BI37</f>
        <v>0</v>
      </c>
      <c r="BJ37" s="342">
        <f>Т!BJ37</f>
        <v>0</v>
      </c>
      <c r="BK37" s="342">
        <f>Т!BK37</f>
        <v>0</v>
      </c>
      <c r="BL37" s="342">
        <f>Т!BL37</f>
        <v>0</v>
      </c>
      <c r="BM37" s="342">
        <f>Т!BM37</f>
        <v>0</v>
      </c>
      <c r="BN37" s="342">
        <f>Т!BN37</f>
        <v>0</v>
      </c>
      <c r="BO37" s="342">
        <f>Т!BO37</f>
        <v>0</v>
      </c>
      <c r="BP37" s="342">
        <f>Т!BP37</f>
        <v>0</v>
      </c>
      <c r="BQ37" s="342">
        <f>Т!BQ37</f>
        <v>0</v>
      </c>
      <c r="BR37" s="342">
        <f>Т!BR37</f>
        <v>0</v>
      </c>
      <c r="BS37" s="342">
        <f>Т!BS37</f>
        <v>0</v>
      </c>
      <c r="BT37" s="342">
        <f>Т!BT37</f>
        <v>0</v>
      </c>
      <c r="BU37" s="342">
        <f>Т!BU37</f>
        <v>0</v>
      </c>
      <c r="BV37" s="342">
        <f>Т!BV37</f>
        <v>0</v>
      </c>
      <c r="BW37" s="342">
        <f>Т!BW37</f>
        <v>0</v>
      </c>
      <c r="BX37" s="342">
        <f>Т!BX37</f>
        <v>0</v>
      </c>
      <c r="BY37" s="342">
        <f>Т!BY37</f>
        <v>0</v>
      </c>
      <c r="BZ37" s="342">
        <f>Т!BZ37</f>
        <v>0</v>
      </c>
      <c r="CA37" s="342">
        <f>Т!CA37</f>
        <v>0</v>
      </c>
      <c r="CB37" s="342">
        <f>Т!CB37</f>
        <v>0</v>
      </c>
      <c r="CC37" s="342">
        <f>Т!CC37</f>
        <v>0</v>
      </c>
      <c r="CD37" s="342">
        <f>Т!CD37</f>
        <v>0</v>
      </c>
      <c r="CE37" s="342">
        <f>Т!CE37</f>
        <v>0</v>
      </c>
      <c r="CF37" s="342">
        <f>Т!CF37</f>
        <v>0</v>
      </c>
      <c r="CG37" s="342">
        <f>Т!CG37</f>
        <v>0</v>
      </c>
      <c r="CH37" s="342">
        <f>Т!CH37</f>
        <v>0</v>
      </c>
      <c r="CI37" s="342">
        <f>Т!CI37</f>
        <v>0</v>
      </c>
      <c r="CJ37" s="342">
        <f>Т!CJ37</f>
        <v>0</v>
      </c>
      <c r="CK37" s="342">
        <f>Т!CK37</f>
        <v>0</v>
      </c>
      <c r="CL37" s="342">
        <f>Т!CL37</f>
        <v>0</v>
      </c>
      <c r="CM37" s="342">
        <f>Т!CM37</f>
        <v>0</v>
      </c>
      <c r="CN37" s="342">
        <f>Т!CN37</f>
        <v>0</v>
      </c>
      <c r="CO37" s="342">
        <f>Т!CO37</f>
        <v>0</v>
      </c>
      <c r="CP37" s="342">
        <f>Т!CP37</f>
        <v>0</v>
      </c>
      <c r="CQ37" s="342">
        <f>Т!CQ37</f>
        <v>0</v>
      </c>
      <c r="CR37" s="342">
        <f>Т!CR37</f>
        <v>0</v>
      </c>
      <c r="CS37" s="342">
        <f>Т!CS37</f>
        <v>0</v>
      </c>
      <c r="CT37" s="342">
        <f>Т!CT37</f>
        <v>0</v>
      </c>
      <c r="CU37" s="342">
        <f>Т!CU37</f>
        <v>0</v>
      </c>
      <c r="CV37" s="342">
        <f>Т!CV37</f>
        <v>0</v>
      </c>
      <c r="CW37" s="342">
        <f>Т!CW37</f>
        <v>0</v>
      </c>
      <c r="CX37" s="342">
        <f>Т!CX37</f>
        <v>0</v>
      </c>
      <c r="CY37" s="342">
        <f>Т!CY37</f>
        <v>0</v>
      </c>
      <c r="CZ37" s="342">
        <f>Т!CZ37</f>
        <v>0</v>
      </c>
      <c r="DA37" s="342">
        <f>Т!DA37</f>
        <v>0</v>
      </c>
      <c r="DB37" s="342">
        <f>Т!DB37</f>
        <v>0</v>
      </c>
      <c r="DC37" s="342">
        <f>Т!DC37</f>
        <v>0</v>
      </c>
      <c r="DD37" s="342">
        <f>Т!DD37</f>
        <v>0</v>
      </c>
      <c r="DE37" s="342">
        <f>Т!DE37</f>
        <v>0</v>
      </c>
      <c r="DF37" s="342">
        <f>Т!DF37</f>
        <v>0</v>
      </c>
      <c r="DG37" s="342">
        <f>Т!DG37</f>
        <v>0</v>
      </c>
      <c r="DH37" s="342">
        <f>Т!DH37</f>
        <v>0</v>
      </c>
      <c r="DI37" s="342">
        <f>Т!DI37</f>
        <v>0</v>
      </c>
      <c r="DJ37" s="342">
        <f>Т!DJ37</f>
        <v>0</v>
      </c>
      <c r="DK37" s="342">
        <f>Т!DK37</f>
        <v>0</v>
      </c>
      <c r="DL37" s="342">
        <f>Т!DL37</f>
        <v>0</v>
      </c>
      <c r="DM37" s="342">
        <f>Т!DM37</f>
        <v>0</v>
      </c>
      <c r="DN37" s="342">
        <f>Т!DN37</f>
        <v>0</v>
      </c>
      <c r="DO37" s="342">
        <f>Т!DO37</f>
        <v>0</v>
      </c>
      <c r="DP37" s="342">
        <f>Т!DP37</f>
        <v>0</v>
      </c>
      <c r="DQ37" s="342">
        <f>Т!DQ37</f>
        <v>0</v>
      </c>
      <c r="DR37" s="342">
        <f>Т!DR37</f>
        <v>0</v>
      </c>
      <c r="DS37" s="342">
        <f>Т!DS37</f>
        <v>0</v>
      </c>
      <c r="DT37" s="342">
        <f>Т!DT37</f>
        <v>0</v>
      </c>
      <c r="DU37" s="342">
        <f>Т!DU37</f>
        <v>0</v>
      </c>
      <c r="DV37" s="342">
        <f>Т!DV37</f>
        <v>0</v>
      </c>
      <c r="DW37" s="342">
        <f>Т!DW37</f>
        <v>0</v>
      </c>
      <c r="DX37" s="342">
        <f>Т!DX37</f>
        <v>0</v>
      </c>
      <c r="DY37" s="342">
        <f>Т!DY37</f>
        <v>0</v>
      </c>
      <c r="DZ37" s="342">
        <f>Т!DZ37</f>
        <v>0</v>
      </c>
      <c r="EA37" s="342">
        <f>Т!EA37</f>
        <v>0</v>
      </c>
      <c r="EB37" s="342">
        <f>Т!EB37</f>
        <v>0</v>
      </c>
      <c r="EC37" s="342">
        <f>Т!EC37</f>
        <v>0</v>
      </c>
      <c r="ED37" s="342">
        <f>Т!ED37</f>
        <v>0</v>
      </c>
      <c r="EE37" s="342">
        <f>Т!EE37</f>
        <v>0</v>
      </c>
      <c r="EF37" s="342">
        <f>Т!EF37</f>
        <v>0</v>
      </c>
      <c r="EG37" s="342">
        <f>Т!EG37</f>
        <v>0</v>
      </c>
      <c r="EH37" s="342">
        <f>Т!EH37</f>
        <v>0</v>
      </c>
      <c r="EI37" s="342">
        <f>Т!EI37</f>
        <v>0</v>
      </c>
      <c r="EJ37" s="342">
        <f>Т!EJ37</f>
        <v>0</v>
      </c>
      <c r="EK37" s="342">
        <f>Т!EK37</f>
        <v>0</v>
      </c>
      <c r="EL37" s="342">
        <f>Т!EL37</f>
        <v>0</v>
      </c>
      <c r="EM37" s="342">
        <f>Т!EM37</f>
        <v>0</v>
      </c>
      <c r="EN37" s="342">
        <f>Т!EN37</f>
        <v>0</v>
      </c>
      <c r="EO37" s="342">
        <f>Т!EO37</f>
        <v>0</v>
      </c>
      <c r="EP37" s="342">
        <f>Т!EP37</f>
        <v>0</v>
      </c>
      <c r="EQ37" s="342">
        <f>Т!EQ37</f>
        <v>0</v>
      </c>
      <c r="ER37" s="251"/>
      <c r="ES37" s="251"/>
      <c r="ET37" s="251"/>
      <c r="EU37" s="251"/>
      <c r="EV37" s="251"/>
      <c r="EW37" s="251"/>
      <c r="EX37" s="251"/>
      <c r="EY37" s="251"/>
      <c r="EZ37" s="342">
        <f>Т!EZ37</f>
        <v>0</v>
      </c>
      <c r="FA37" s="342">
        <f>Т!FA37</f>
        <v>0</v>
      </c>
      <c r="FB37" s="342">
        <f>Т!FB37</f>
        <v>0</v>
      </c>
      <c r="FC37" s="342">
        <f>Т!FC37</f>
        <v>0</v>
      </c>
      <c r="FD37" s="342">
        <f>Т!FD37</f>
        <v>0</v>
      </c>
      <c r="FE37" s="342">
        <f>Т!FE37</f>
        <v>0</v>
      </c>
      <c r="FF37" s="342">
        <f>Т!FF37</f>
        <v>0</v>
      </c>
      <c r="FG37" s="342">
        <f>Т!FG37</f>
        <v>0</v>
      </c>
      <c r="FH37" s="342">
        <f>Т!FH37</f>
        <v>0</v>
      </c>
      <c r="FI37" s="342">
        <f>Т!FI37</f>
        <v>0</v>
      </c>
      <c r="FJ37" s="342">
        <f>Т!FJ37</f>
        <v>0</v>
      </c>
      <c r="FK37" s="342">
        <f>Т!FK37</f>
        <v>0</v>
      </c>
      <c r="FL37" s="342">
        <f>Т!FL37</f>
        <v>0</v>
      </c>
      <c r="FM37" s="342">
        <f>Т!FM37</f>
        <v>0</v>
      </c>
      <c r="FN37" s="342">
        <f>Т!FN37</f>
        <v>0</v>
      </c>
      <c r="FO37" s="342">
        <f>Т!FO37</f>
        <v>0</v>
      </c>
      <c r="FP37" s="342">
        <f>Т!FP37</f>
        <v>0</v>
      </c>
      <c r="FQ37" s="342">
        <f>Т!FQ37</f>
        <v>0</v>
      </c>
      <c r="FR37" s="342">
        <f>Т!FR37</f>
        <v>0</v>
      </c>
      <c r="FS37" s="342">
        <f>Т!FS37</f>
        <v>0</v>
      </c>
      <c r="FT37" s="342">
        <f>Т!FT37</f>
        <v>0</v>
      </c>
      <c r="FU37" s="342">
        <f>Т!FU37</f>
        <v>0</v>
      </c>
      <c r="FV37" s="342">
        <f>Т!FV37</f>
        <v>0</v>
      </c>
      <c r="FW37" s="342">
        <f>Т!FW37</f>
        <v>0</v>
      </c>
      <c r="FX37" s="342">
        <f>Т!FX37</f>
        <v>0</v>
      </c>
      <c r="FY37" s="342">
        <f>Т!FY37</f>
        <v>0</v>
      </c>
      <c r="FZ37" s="342">
        <f>Т!FZ37</f>
        <v>0</v>
      </c>
      <c r="GA37" s="342">
        <f>Т!GA37</f>
        <v>0</v>
      </c>
      <c r="GB37" s="342">
        <f>Т!GB37</f>
        <v>0</v>
      </c>
      <c r="GC37" s="342">
        <f>Т!GC37</f>
        <v>0</v>
      </c>
      <c r="GD37" s="342">
        <f>Т!GD37</f>
        <v>0</v>
      </c>
      <c r="GE37" s="342">
        <f>Т!GE37</f>
        <v>0</v>
      </c>
      <c r="GF37" s="347"/>
      <c r="GG37" s="347"/>
      <c r="GH37" s="345"/>
      <c r="GI37" s="345"/>
      <c r="GJ37" s="345"/>
      <c r="GK37" s="345"/>
      <c r="GL37" s="345"/>
      <c r="GM37" s="275"/>
    </row>
    <row r="38" spans="6:195" s="265" customFormat="1" ht="12" hidden="1" customHeight="1">
      <c r="F38" s="339" t="s">
        <v>289</v>
      </c>
      <c r="G38" s="533"/>
      <c r="H38" s="533"/>
      <c r="I38" s="531" t="s">
        <v>438</v>
      </c>
      <c r="J38" s="220" t="s">
        <v>69</v>
      </c>
      <c r="K38" s="345"/>
      <c r="L38" s="345"/>
      <c r="M38" s="345"/>
      <c r="N38" s="345"/>
      <c r="O38" s="346"/>
      <c r="P38" s="34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342">
        <f>Т!AV38</f>
        <v>0</v>
      </c>
      <c r="AW38" s="342">
        <f>Т!AW38</f>
        <v>0</v>
      </c>
      <c r="AX38" s="342">
        <f>Т!AX38</f>
        <v>0</v>
      </c>
      <c r="AY38" s="342">
        <f>Т!AY38</f>
        <v>0</v>
      </c>
      <c r="AZ38" s="342">
        <f>Т!AZ38</f>
        <v>0</v>
      </c>
      <c r="BA38" s="342">
        <f>Т!BA38</f>
        <v>0</v>
      </c>
      <c r="BB38" s="342">
        <f>Т!BB38</f>
        <v>0</v>
      </c>
      <c r="BC38" s="342">
        <f>Т!BC38</f>
        <v>0</v>
      </c>
      <c r="BD38" s="342">
        <f>Т!BD38</f>
        <v>0</v>
      </c>
      <c r="BE38" s="342">
        <f>Т!BE38</f>
        <v>0</v>
      </c>
      <c r="BF38" s="342">
        <f>Т!BF38</f>
        <v>0</v>
      </c>
      <c r="BG38" s="342">
        <f>Т!BG38</f>
        <v>0</v>
      </c>
      <c r="BH38" s="342">
        <f>Т!BH38</f>
        <v>0</v>
      </c>
      <c r="BI38" s="342">
        <f>Т!BI38</f>
        <v>0</v>
      </c>
      <c r="BJ38" s="342">
        <f>Т!BJ38</f>
        <v>0</v>
      </c>
      <c r="BK38" s="342">
        <f>Т!BK38</f>
        <v>0</v>
      </c>
      <c r="BL38" s="342">
        <f>Т!BL38</f>
        <v>0</v>
      </c>
      <c r="BM38" s="342">
        <f>Т!BM38</f>
        <v>0</v>
      </c>
      <c r="BN38" s="342">
        <f>Т!BN38</f>
        <v>0</v>
      </c>
      <c r="BO38" s="342">
        <f>Т!BO38</f>
        <v>0</v>
      </c>
      <c r="BP38" s="342">
        <f>Т!BP38</f>
        <v>0</v>
      </c>
      <c r="BQ38" s="342">
        <f>Т!BQ38</f>
        <v>0</v>
      </c>
      <c r="BR38" s="342">
        <f>Т!BR38</f>
        <v>0</v>
      </c>
      <c r="BS38" s="342">
        <f>Т!BS38</f>
        <v>0</v>
      </c>
      <c r="BT38" s="342">
        <f>Т!BT38</f>
        <v>0</v>
      </c>
      <c r="BU38" s="342">
        <f>Т!BU38</f>
        <v>0</v>
      </c>
      <c r="BV38" s="342">
        <f>Т!BV38</f>
        <v>0</v>
      </c>
      <c r="BW38" s="342">
        <f>Т!BW38</f>
        <v>0</v>
      </c>
      <c r="BX38" s="342">
        <f>Т!BX38</f>
        <v>0</v>
      </c>
      <c r="BY38" s="342">
        <f>Т!BY38</f>
        <v>0</v>
      </c>
      <c r="BZ38" s="342">
        <f>Т!BZ38</f>
        <v>0</v>
      </c>
      <c r="CA38" s="342">
        <f>Т!CA38</f>
        <v>0</v>
      </c>
      <c r="CB38" s="342">
        <f>Т!CB38</f>
        <v>0</v>
      </c>
      <c r="CC38" s="342">
        <f>Т!CC38</f>
        <v>0</v>
      </c>
      <c r="CD38" s="342">
        <f>Т!CD38</f>
        <v>0</v>
      </c>
      <c r="CE38" s="342">
        <f>Т!CE38</f>
        <v>0</v>
      </c>
      <c r="CF38" s="342">
        <f>Т!CF38</f>
        <v>0</v>
      </c>
      <c r="CG38" s="342">
        <f>Т!CG38</f>
        <v>0</v>
      </c>
      <c r="CH38" s="342">
        <f>Т!CH38</f>
        <v>0</v>
      </c>
      <c r="CI38" s="342">
        <f>Т!CI38</f>
        <v>0</v>
      </c>
      <c r="CJ38" s="342">
        <f>Т!CJ38</f>
        <v>0</v>
      </c>
      <c r="CK38" s="342">
        <f>Т!CK38</f>
        <v>0</v>
      </c>
      <c r="CL38" s="342">
        <f>Т!CL38</f>
        <v>0</v>
      </c>
      <c r="CM38" s="342">
        <f>Т!CM38</f>
        <v>0</v>
      </c>
      <c r="CN38" s="342">
        <f>Т!CN38</f>
        <v>0</v>
      </c>
      <c r="CO38" s="342">
        <f>Т!CO38</f>
        <v>0</v>
      </c>
      <c r="CP38" s="342">
        <f>Т!CP38</f>
        <v>0</v>
      </c>
      <c r="CQ38" s="342">
        <f>Т!CQ38</f>
        <v>0</v>
      </c>
      <c r="CR38" s="342">
        <f>Т!CR38</f>
        <v>0</v>
      </c>
      <c r="CS38" s="342">
        <f>Т!CS38</f>
        <v>0</v>
      </c>
      <c r="CT38" s="342">
        <f>Т!CT38</f>
        <v>0</v>
      </c>
      <c r="CU38" s="342">
        <f>Т!CU38</f>
        <v>0</v>
      </c>
      <c r="CV38" s="342">
        <f>Т!CV38</f>
        <v>0</v>
      </c>
      <c r="CW38" s="342">
        <f>Т!CW38</f>
        <v>0</v>
      </c>
      <c r="CX38" s="342">
        <f>Т!CX38</f>
        <v>0</v>
      </c>
      <c r="CY38" s="342">
        <f>Т!CY38</f>
        <v>0</v>
      </c>
      <c r="CZ38" s="342">
        <f>Т!CZ38</f>
        <v>0</v>
      </c>
      <c r="DA38" s="342">
        <f>Т!DA38</f>
        <v>0</v>
      </c>
      <c r="DB38" s="342">
        <f>Т!DB38</f>
        <v>0</v>
      </c>
      <c r="DC38" s="342">
        <f>Т!DC38</f>
        <v>0</v>
      </c>
      <c r="DD38" s="342">
        <f>Т!DD38</f>
        <v>0</v>
      </c>
      <c r="DE38" s="342">
        <f>Т!DE38</f>
        <v>0</v>
      </c>
      <c r="DF38" s="342">
        <f>Т!DF38</f>
        <v>0</v>
      </c>
      <c r="DG38" s="342">
        <f>Т!DG38</f>
        <v>0</v>
      </c>
      <c r="DH38" s="342">
        <f>Т!DH38</f>
        <v>0</v>
      </c>
      <c r="DI38" s="342">
        <f>Т!DI38</f>
        <v>0</v>
      </c>
      <c r="DJ38" s="342">
        <f>Т!DJ38</f>
        <v>0</v>
      </c>
      <c r="DK38" s="342">
        <f>Т!DK38</f>
        <v>0</v>
      </c>
      <c r="DL38" s="342">
        <f>Т!DL38</f>
        <v>0</v>
      </c>
      <c r="DM38" s="342">
        <f>Т!DM38</f>
        <v>0</v>
      </c>
      <c r="DN38" s="342">
        <f>Т!DN38</f>
        <v>0</v>
      </c>
      <c r="DO38" s="342">
        <f>Т!DO38</f>
        <v>0</v>
      </c>
      <c r="DP38" s="342">
        <f>Т!DP38</f>
        <v>0</v>
      </c>
      <c r="DQ38" s="342">
        <f>Т!DQ38</f>
        <v>0</v>
      </c>
      <c r="DR38" s="342">
        <f>Т!DR38</f>
        <v>0</v>
      </c>
      <c r="DS38" s="342">
        <f>Т!DS38</f>
        <v>0</v>
      </c>
      <c r="DT38" s="342">
        <f>Т!DT38</f>
        <v>0</v>
      </c>
      <c r="DU38" s="342">
        <f>Т!DU38</f>
        <v>0</v>
      </c>
      <c r="DV38" s="342">
        <f>Т!DV38</f>
        <v>0</v>
      </c>
      <c r="DW38" s="342">
        <f>Т!DW38</f>
        <v>0</v>
      </c>
      <c r="DX38" s="342">
        <f>Т!DX38</f>
        <v>0</v>
      </c>
      <c r="DY38" s="342">
        <f>Т!DY38</f>
        <v>0</v>
      </c>
      <c r="DZ38" s="342">
        <f>Т!DZ38</f>
        <v>0</v>
      </c>
      <c r="EA38" s="342">
        <f>Т!EA38</f>
        <v>0</v>
      </c>
      <c r="EB38" s="342">
        <f>Т!EB38</f>
        <v>0</v>
      </c>
      <c r="EC38" s="342">
        <f>Т!EC38</f>
        <v>0</v>
      </c>
      <c r="ED38" s="342">
        <f>Т!ED38</f>
        <v>0</v>
      </c>
      <c r="EE38" s="342">
        <f>Т!EE38</f>
        <v>0</v>
      </c>
      <c r="EF38" s="342">
        <f>Т!EF38</f>
        <v>0</v>
      </c>
      <c r="EG38" s="342">
        <f>Т!EG38</f>
        <v>0</v>
      </c>
      <c r="EH38" s="342">
        <f>Т!EH38</f>
        <v>0</v>
      </c>
      <c r="EI38" s="342">
        <f>Т!EI38</f>
        <v>0</v>
      </c>
      <c r="EJ38" s="342">
        <f>Т!EJ38</f>
        <v>0</v>
      </c>
      <c r="EK38" s="342">
        <f>Т!EK38</f>
        <v>0</v>
      </c>
      <c r="EL38" s="342">
        <f>Т!EL38</f>
        <v>0</v>
      </c>
      <c r="EM38" s="342">
        <f>Т!EM38</f>
        <v>0</v>
      </c>
      <c r="EN38" s="342">
        <f>Т!EN38</f>
        <v>0</v>
      </c>
      <c r="EO38" s="342">
        <f>Т!EO38</f>
        <v>0</v>
      </c>
      <c r="EP38" s="342">
        <f>Т!EP38</f>
        <v>0</v>
      </c>
      <c r="EQ38" s="342">
        <f>Т!EQ38</f>
        <v>0</v>
      </c>
      <c r="ER38" s="251"/>
      <c r="ES38" s="251"/>
      <c r="ET38" s="251"/>
      <c r="EU38" s="251"/>
      <c r="EV38" s="251"/>
      <c r="EW38" s="251"/>
      <c r="EX38" s="251"/>
      <c r="EY38" s="251"/>
      <c r="EZ38" s="342">
        <f>Т!EZ38</f>
        <v>0</v>
      </c>
      <c r="FA38" s="342">
        <f>Т!FA38</f>
        <v>0</v>
      </c>
      <c r="FB38" s="342">
        <f>Т!FB38</f>
        <v>0</v>
      </c>
      <c r="FC38" s="342">
        <f>Т!FC38</f>
        <v>0</v>
      </c>
      <c r="FD38" s="342">
        <f>Т!FD38</f>
        <v>0</v>
      </c>
      <c r="FE38" s="342">
        <f>Т!FE38</f>
        <v>0</v>
      </c>
      <c r="FF38" s="342">
        <f>Т!FF38</f>
        <v>0</v>
      </c>
      <c r="FG38" s="342">
        <f>Т!FG38</f>
        <v>0</v>
      </c>
      <c r="FH38" s="342">
        <f>Т!FH38</f>
        <v>0</v>
      </c>
      <c r="FI38" s="342">
        <f>Т!FI38</f>
        <v>0</v>
      </c>
      <c r="FJ38" s="342">
        <f>Т!FJ38</f>
        <v>0</v>
      </c>
      <c r="FK38" s="342">
        <f>Т!FK38</f>
        <v>0</v>
      </c>
      <c r="FL38" s="342">
        <f>Т!FL38</f>
        <v>0</v>
      </c>
      <c r="FM38" s="342">
        <f>Т!FM38</f>
        <v>0</v>
      </c>
      <c r="FN38" s="342">
        <f>Т!FN38</f>
        <v>0</v>
      </c>
      <c r="FO38" s="342">
        <f>Т!FO38</f>
        <v>0</v>
      </c>
      <c r="FP38" s="342">
        <f>Т!FP38</f>
        <v>0</v>
      </c>
      <c r="FQ38" s="342">
        <f>Т!FQ38</f>
        <v>0</v>
      </c>
      <c r="FR38" s="342">
        <f>Т!FR38</f>
        <v>0</v>
      </c>
      <c r="FS38" s="342">
        <f>Т!FS38</f>
        <v>0</v>
      </c>
      <c r="FT38" s="342">
        <f>Т!FT38</f>
        <v>0</v>
      </c>
      <c r="FU38" s="342">
        <f>Т!FU38</f>
        <v>0</v>
      </c>
      <c r="FV38" s="342">
        <f>Т!FV38</f>
        <v>0</v>
      </c>
      <c r="FW38" s="342">
        <f>Т!FW38</f>
        <v>0</v>
      </c>
      <c r="FX38" s="342">
        <f>Т!FX38</f>
        <v>0</v>
      </c>
      <c r="FY38" s="342">
        <f>Т!FY38</f>
        <v>0</v>
      </c>
      <c r="FZ38" s="342">
        <f>Т!FZ38</f>
        <v>0</v>
      </c>
      <c r="GA38" s="342">
        <f>Т!GA38</f>
        <v>0</v>
      </c>
      <c r="GB38" s="342">
        <f>Т!GB38</f>
        <v>0</v>
      </c>
      <c r="GC38" s="342">
        <f>Т!GC38</f>
        <v>0</v>
      </c>
      <c r="GD38" s="342">
        <f>Т!GD38</f>
        <v>0</v>
      </c>
      <c r="GE38" s="342">
        <f>Т!GE38</f>
        <v>0</v>
      </c>
      <c r="GF38" s="347"/>
      <c r="GG38" s="347"/>
      <c r="GH38" s="345"/>
      <c r="GI38" s="345"/>
      <c r="GJ38" s="345"/>
      <c r="GK38" s="345"/>
      <c r="GL38" s="345"/>
      <c r="GM38" s="275"/>
    </row>
    <row r="39" spans="6:195" s="265" customFormat="1" ht="12" customHeight="1">
      <c r="F39" s="339" t="s">
        <v>290</v>
      </c>
      <c r="G39" s="533"/>
      <c r="H39" s="533"/>
      <c r="I39" s="531"/>
      <c r="J39" s="220" t="s">
        <v>70</v>
      </c>
      <c r="K39" s="345"/>
      <c r="L39" s="345"/>
      <c r="M39" s="345"/>
      <c r="N39" s="345"/>
      <c r="O39" s="346"/>
      <c r="P39" s="34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342">
        <f>Т!AV39</f>
        <v>0</v>
      </c>
      <c r="AW39" s="342">
        <f>Т!AW39</f>
        <v>0</v>
      </c>
      <c r="AX39" s="342">
        <f>Т!AX39</f>
        <v>0</v>
      </c>
      <c r="AY39" s="342">
        <f>Т!AY39</f>
        <v>0</v>
      </c>
      <c r="AZ39" s="342">
        <f>Т!AZ39</f>
        <v>0</v>
      </c>
      <c r="BA39" s="342">
        <f>Т!BA39</f>
        <v>0</v>
      </c>
      <c r="BB39" s="342">
        <f>Т!BB39</f>
        <v>0</v>
      </c>
      <c r="BC39" s="342">
        <f>Т!BC39</f>
        <v>0</v>
      </c>
      <c r="BD39" s="342">
        <f>Т!BD39</f>
        <v>0</v>
      </c>
      <c r="BE39" s="342">
        <f>Т!BE39</f>
        <v>0</v>
      </c>
      <c r="BF39" s="342">
        <f>Т!BF39</f>
        <v>0</v>
      </c>
      <c r="BG39" s="342">
        <f>Т!BG39</f>
        <v>0</v>
      </c>
      <c r="BH39" s="342">
        <f>Т!BH39</f>
        <v>0</v>
      </c>
      <c r="BI39" s="342">
        <f>Т!BI39</f>
        <v>0</v>
      </c>
      <c r="BJ39" s="342">
        <f>Т!BJ39</f>
        <v>0</v>
      </c>
      <c r="BK39" s="342">
        <f>Т!BK39</f>
        <v>0</v>
      </c>
      <c r="BL39" s="342">
        <f>Т!BL39</f>
        <v>0</v>
      </c>
      <c r="BM39" s="342">
        <f>Т!BM39</f>
        <v>0</v>
      </c>
      <c r="BN39" s="342">
        <f>Т!BN39</f>
        <v>0</v>
      </c>
      <c r="BO39" s="342">
        <f>Т!BO39</f>
        <v>0</v>
      </c>
      <c r="BP39" s="342">
        <f>Т!BP39</f>
        <v>0</v>
      </c>
      <c r="BQ39" s="342">
        <f>Т!BQ39</f>
        <v>0</v>
      </c>
      <c r="BR39" s="342">
        <f>Т!BR39</f>
        <v>0</v>
      </c>
      <c r="BS39" s="342">
        <f>Т!BS39</f>
        <v>0</v>
      </c>
      <c r="BT39" s="342">
        <f>Т!BT39</f>
        <v>0</v>
      </c>
      <c r="BU39" s="342">
        <f>Т!BU39</f>
        <v>0</v>
      </c>
      <c r="BV39" s="342">
        <f>Т!BV39</f>
        <v>0</v>
      </c>
      <c r="BW39" s="342">
        <f>Т!BW39</f>
        <v>0</v>
      </c>
      <c r="BX39" s="342">
        <f>Т!BX39</f>
        <v>0</v>
      </c>
      <c r="BY39" s="342">
        <f>Т!BY39</f>
        <v>0</v>
      </c>
      <c r="BZ39" s="342">
        <f>Т!BZ39</f>
        <v>0</v>
      </c>
      <c r="CA39" s="342">
        <f>Т!CA39</f>
        <v>0</v>
      </c>
      <c r="CB39" s="342">
        <f>Т!CB39</f>
        <v>0</v>
      </c>
      <c r="CC39" s="342">
        <f>Т!CC39</f>
        <v>0</v>
      </c>
      <c r="CD39" s="342">
        <f>Т!CD39</f>
        <v>0</v>
      </c>
      <c r="CE39" s="342">
        <f>Т!CE39</f>
        <v>0</v>
      </c>
      <c r="CF39" s="342">
        <f>Т!CF39</f>
        <v>0</v>
      </c>
      <c r="CG39" s="342">
        <f>Т!CG39</f>
        <v>0</v>
      </c>
      <c r="CH39" s="342">
        <f>Т!CH39</f>
        <v>0</v>
      </c>
      <c r="CI39" s="342">
        <f>Т!CI39</f>
        <v>0</v>
      </c>
      <c r="CJ39" s="342">
        <f>Т!CJ39</f>
        <v>0</v>
      </c>
      <c r="CK39" s="342">
        <f>Т!CK39</f>
        <v>0</v>
      </c>
      <c r="CL39" s="342">
        <f>Т!CL39</f>
        <v>0</v>
      </c>
      <c r="CM39" s="342">
        <f>Т!CM39</f>
        <v>0</v>
      </c>
      <c r="CN39" s="342">
        <f>Т!CN39</f>
        <v>0</v>
      </c>
      <c r="CO39" s="342">
        <f>Т!CO39</f>
        <v>0</v>
      </c>
      <c r="CP39" s="342">
        <f>Т!CP39</f>
        <v>0</v>
      </c>
      <c r="CQ39" s="342">
        <f>Т!CQ39</f>
        <v>0</v>
      </c>
      <c r="CR39" s="342">
        <f>Т!CR39</f>
        <v>0</v>
      </c>
      <c r="CS39" s="342">
        <f>Т!CS39</f>
        <v>0</v>
      </c>
      <c r="CT39" s="342">
        <f>Т!CT39</f>
        <v>0</v>
      </c>
      <c r="CU39" s="342">
        <f>Т!CU39</f>
        <v>0</v>
      </c>
      <c r="CV39" s="342">
        <f>Т!CV39</f>
        <v>0</v>
      </c>
      <c r="CW39" s="342">
        <f>Т!CW39</f>
        <v>0</v>
      </c>
      <c r="CX39" s="342">
        <f>Т!CX39</f>
        <v>0</v>
      </c>
      <c r="CY39" s="342">
        <f>Т!CY39</f>
        <v>0</v>
      </c>
      <c r="CZ39" s="342">
        <f>Т!CZ39</f>
        <v>0</v>
      </c>
      <c r="DA39" s="342">
        <f>Т!DA39</f>
        <v>0</v>
      </c>
      <c r="DB39" s="342">
        <f>Т!DB39</f>
        <v>0</v>
      </c>
      <c r="DC39" s="342">
        <f>Т!DC39</f>
        <v>0</v>
      </c>
      <c r="DD39" s="342">
        <f>Т!DD39</f>
        <v>0</v>
      </c>
      <c r="DE39" s="342">
        <f>Т!DE39</f>
        <v>0</v>
      </c>
      <c r="DF39" s="342">
        <f>Т!DF39</f>
        <v>0</v>
      </c>
      <c r="DG39" s="342">
        <f>Т!DG39</f>
        <v>0</v>
      </c>
      <c r="DH39" s="342">
        <f>Т!DH39</f>
        <v>0</v>
      </c>
      <c r="DI39" s="342">
        <f>Т!DI39</f>
        <v>0</v>
      </c>
      <c r="DJ39" s="342">
        <f>Т!DJ39</f>
        <v>0</v>
      </c>
      <c r="DK39" s="342">
        <f>Т!DK39</f>
        <v>0</v>
      </c>
      <c r="DL39" s="342">
        <f>Т!DL39</f>
        <v>0</v>
      </c>
      <c r="DM39" s="342">
        <f>Т!DM39</f>
        <v>0</v>
      </c>
      <c r="DN39" s="342">
        <f>Т!DN39</f>
        <v>0</v>
      </c>
      <c r="DO39" s="342">
        <f>Т!DO39</f>
        <v>0</v>
      </c>
      <c r="DP39" s="342">
        <f>Т!DP39</f>
        <v>0</v>
      </c>
      <c r="DQ39" s="342">
        <f>Т!DQ39</f>
        <v>0</v>
      </c>
      <c r="DR39" s="342">
        <f>Т!DR39</f>
        <v>0</v>
      </c>
      <c r="DS39" s="342">
        <f>Т!DS39</f>
        <v>0</v>
      </c>
      <c r="DT39" s="342">
        <f>Т!DT39</f>
        <v>0</v>
      </c>
      <c r="DU39" s="342">
        <f>Т!DU39</f>
        <v>0</v>
      </c>
      <c r="DV39" s="342">
        <f>Т!DV39</f>
        <v>0</v>
      </c>
      <c r="DW39" s="342">
        <f>Т!DW39</f>
        <v>0</v>
      </c>
      <c r="DX39" s="342">
        <f>Т!DX39</f>
        <v>0</v>
      </c>
      <c r="DY39" s="342">
        <f>Т!DY39</f>
        <v>0</v>
      </c>
      <c r="DZ39" s="342">
        <f>Т!DZ39</f>
        <v>0</v>
      </c>
      <c r="EA39" s="342">
        <f>Т!EA39</f>
        <v>0</v>
      </c>
      <c r="EB39" s="342">
        <f>Т!EB39</f>
        <v>0</v>
      </c>
      <c r="EC39" s="342">
        <f>Т!EC39</f>
        <v>0</v>
      </c>
      <c r="ED39" s="342">
        <f>Т!ED39</f>
        <v>0</v>
      </c>
      <c r="EE39" s="342">
        <f>Т!EE39</f>
        <v>0</v>
      </c>
      <c r="EF39" s="342">
        <f>Т!EF39</f>
        <v>0</v>
      </c>
      <c r="EG39" s="342">
        <f>Т!EG39</f>
        <v>0</v>
      </c>
      <c r="EH39" s="342">
        <f>Т!EH39</f>
        <v>0</v>
      </c>
      <c r="EI39" s="342">
        <f>Т!EI39</f>
        <v>0</v>
      </c>
      <c r="EJ39" s="342">
        <f>Т!EJ39</f>
        <v>0</v>
      </c>
      <c r="EK39" s="342">
        <f>Т!EK39</f>
        <v>0</v>
      </c>
      <c r="EL39" s="342">
        <f>Т!EL39</f>
        <v>0</v>
      </c>
      <c r="EM39" s="342">
        <f>Т!EM39</f>
        <v>0</v>
      </c>
      <c r="EN39" s="342">
        <f>Т!EN39</f>
        <v>0</v>
      </c>
      <c r="EO39" s="342">
        <f>Т!EO39</f>
        <v>0</v>
      </c>
      <c r="EP39" s="342">
        <f>Т!EP39</f>
        <v>0</v>
      </c>
      <c r="EQ39" s="342">
        <f>Т!EQ39</f>
        <v>0</v>
      </c>
      <c r="ER39" s="251"/>
      <c r="ES39" s="251"/>
      <c r="ET39" s="251"/>
      <c r="EU39" s="251"/>
      <c r="EV39" s="251"/>
      <c r="EW39" s="251"/>
      <c r="EX39" s="251"/>
      <c r="EY39" s="251"/>
      <c r="EZ39" s="342">
        <f>Т!EZ39</f>
        <v>0</v>
      </c>
      <c r="FA39" s="342">
        <f>Т!FA39</f>
        <v>0</v>
      </c>
      <c r="FB39" s="342">
        <f>Т!FB39</f>
        <v>0</v>
      </c>
      <c r="FC39" s="342">
        <f>Т!FC39</f>
        <v>0</v>
      </c>
      <c r="FD39" s="342">
        <f>Т!FD39</f>
        <v>0</v>
      </c>
      <c r="FE39" s="342">
        <f>Т!FE39</f>
        <v>0</v>
      </c>
      <c r="FF39" s="342">
        <f>Т!FF39</f>
        <v>0</v>
      </c>
      <c r="FG39" s="342">
        <f>Т!FG39</f>
        <v>0</v>
      </c>
      <c r="FH39" s="342">
        <f>Т!FH39</f>
        <v>0</v>
      </c>
      <c r="FI39" s="342">
        <f>Т!FI39</f>
        <v>0</v>
      </c>
      <c r="FJ39" s="342">
        <f>Т!FJ39</f>
        <v>0</v>
      </c>
      <c r="FK39" s="342">
        <f>Т!FK39</f>
        <v>0</v>
      </c>
      <c r="FL39" s="342">
        <f>Т!FL39</f>
        <v>0</v>
      </c>
      <c r="FM39" s="342">
        <f>Т!FM39</f>
        <v>0</v>
      </c>
      <c r="FN39" s="342">
        <f>Т!FN39</f>
        <v>0</v>
      </c>
      <c r="FO39" s="342">
        <f>Т!FO39</f>
        <v>0</v>
      </c>
      <c r="FP39" s="342">
        <f>Т!FP39</f>
        <v>0</v>
      </c>
      <c r="FQ39" s="342">
        <f>Т!FQ39</f>
        <v>0</v>
      </c>
      <c r="FR39" s="342">
        <f>Т!FR39</f>
        <v>0</v>
      </c>
      <c r="FS39" s="342">
        <f>Т!FS39</f>
        <v>0</v>
      </c>
      <c r="FT39" s="342">
        <f>Т!FT39</f>
        <v>0</v>
      </c>
      <c r="FU39" s="342">
        <f>Т!FU39</f>
        <v>0</v>
      </c>
      <c r="FV39" s="342">
        <f>Т!FV39</f>
        <v>0</v>
      </c>
      <c r="FW39" s="342">
        <f>Т!FW39</f>
        <v>0</v>
      </c>
      <c r="FX39" s="342">
        <f>Т!FX39</f>
        <v>0</v>
      </c>
      <c r="FY39" s="342">
        <f>Т!FY39</f>
        <v>0</v>
      </c>
      <c r="FZ39" s="342">
        <f>Т!FZ39</f>
        <v>0</v>
      </c>
      <c r="GA39" s="342">
        <f>Т!GA39</f>
        <v>0</v>
      </c>
      <c r="GB39" s="342">
        <f>Т!GB39</f>
        <v>0</v>
      </c>
      <c r="GC39" s="342">
        <f>Т!GC39</f>
        <v>0</v>
      </c>
      <c r="GD39" s="342">
        <f>Т!GD39</f>
        <v>0</v>
      </c>
      <c r="GE39" s="342">
        <f>Т!GE39</f>
        <v>0</v>
      </c>
      <c r="GF39" s="347"/>
      <c r="GG39" s="347"/>
      <c r="GH39" s="345"/>
      <c r="GI39" s="345"/>
      <c r="GJ39" s="345"/>
      <c r="GK39" s="345"/>
      <c r="GL39" s="345"/>
      <c r="GM39" s="275"/>
    </row>
    <row r="40" spans="6:195" s="265" customFormat="1" ht="12" hidden="1" customHeight="1">
      <c r="F40" s="339" t="s">
        <v>280</v>
      </c>
      <c r="G40" s="530" t="s">
        <v>176</v>
      </c>
      <c r="H40" s="530" t="s">
        <v>441</v>
      </c>
      <c r="I40" s="533"/>
      <c r="J40" s="220" t="s">
        <v>69</v>
      </c>
      <c r="K40" s="345"/>
      <c r="L40" s="345"/>
      <c r="M40" s="345"/>
      <c r="N40" s="345"/>
      <c r="O40" s="346"/>
      <c r="P40" s="34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342">
        <f>Т!ER40</f>
        <v>0</v>
      </c>
      <c r="ES40" s="342">
        <f>Т!ES40</f>
        <v>0</v>
      </c>
      <c r="ET40" s="342">
        <f>Т!ET40</f>
        <v>0</v>
      </c>
      <c r="EU40" s="342">
        <f>Т!EU40</f>
        <v>0</v>
      </c>
      <c r="EV40" s="342">
        <f>Т!EV40</f>
        <v>0</v>
      </c>
      <c r="EW40" s="342">
        <f>Т!EW40</f>
        <v>0</v>
      </c>
      <c r="EX40" s="342">
        <f>Т!EX40</f>
        <v>0</v>
      </c>
      <c r="EY40" s="342">
        <f>Т!EY40</f>
        <v>0</v>
      </c>
      <c r="EZ40" s="251"/>
      <c r="FA40" s="251"/>
      <c r="FB40" s="251"/>
      <c r="FC40" s="251"/>
      <c r="FD40" s="251"/>
      <c r="FE40" s="251"/>
      <c r="FF40" s="251"/>
      <c r="FG40" s="251"/>
      <c r="FH40" s="251"/>
      <c r="FI40" s="251"/>
      <c r="FJ40" s="251"/>
      <c r="FK40" s="251"/>
      <c r="FL40" s="251"/>
      <c r="FM40" s="251"/>
      <c r="FN40" s="251"/>
      <c r="FO40" s="251"/>
      <c r="FP40" s="251"/>
      <c r="FQ40" s="251"/>
      <c r="FR40" s="251"/>
      <c r="FS40" s="251"/>
      <c r="FT40" s="251"/>
      <c r="FU40" s="251"/>
      <c r="FV40" s="251"/>
      <c r="FW40" s="251"/>
      <c r="FX40" s="251"/>
      <c r="FY40" s="251"/>
      <c r="FZ40" s="251"/>
      <c r="GA40" s="251"/>
      <c r="GB40" s="251"/>
      <c r="GC40" s="251"/>
      <c r="GD40" s="251"/>
      <c r="GE40" s="340"/>
      <c r="GF40" s="275"/>
      <c r="GG40" s="275"/>
      <c r="GH40" s="345"/>
      <c r="GI40" s="345"/>
      <c r="GJ40" s="345"/>
      <c r="GK40" s="345"/>
      <c r="GL40" s="345"/>
      <c r="GM40" s="275"/>
    </row>
    <row r="41" spans="6:195" s="265" customFormat="1" ht="12" customHeight="1">
      <c r="F41" s="339" t="s">
        <v>420</v>
      </c>
      <c r="G41" s="530"/>
      <c r="H41" s="533"/>
      <c r="I41" s="533"/>
      <c r="J41" s="220" t="s">
        <v>70</v>
      </c>
      <c r="K41" s="345"/>
      <c r="L41" s="345"/>
      <c r="M41" s="345"/>
      <c r="N41" s="345"/>
      <c r="O41" s="346"/>
      <c r="P41" s="34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1"/>
      <c r="BY41" s="251"/>
      <c r="BZ41" s="251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1"/>
      <c r="CL41" s="251"/>
      <c r="CM41" s="251"/>
      <c r="CN41" s="251"/>
      <c r="CO41" s="251"/>
      <c r="CP41" s="251"/>
      <c r="CQ41" s="251"/>
      <c r="CR41" s="251"/>
      <c r="CS41" s="251"/>
      <c r="CT41" s="251"/>
      <c r="CU41" s="251"/>
      <c r="CV41" s="251"/>
      <c r="CW41" s="251"/>
      <c r="CX41" s="251"/>
      <c r="CY41" s="251"/>
      <c r="CZ41" s="251"/>
      <c r="DA41" s="251"/>
      <c r="DB41" s="251"/>
      <c r="DC41" s="251"/>
      <c r="DD41" s="251"/>
      <c r="DE41" s="251"/>
      <c r="DF41" s="251"/>
      <c r="DG41" s="251"/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51"/>
      <c r="DY41" s="251"/>
      <c r="DZ41" s="251"/>
      <c r="EA41" s="251"/>
      <c r="EB41" s="251"/>
      <c r="EC41" s="251"/>
      <c r="ED41" s="251"/>
      <c r="EE41" s="251"/>
      <c r="EF41" s="251"/>
      <c r="EG41" s="251"/>
      <c r="EH41" s="251"/>
      <c r="EI41" s="251"/>
      <c r="EJ41" s="251"/>
      <c r="EK41" s="251"/>
      <c r="EL41" s="251"/>
      <c r="EM41" s="251"/>
      <c r="EN41" s="251"/>
      <c r="EO41" s="251"/>
      <c r="EP41" s="251"/>
      <c r="EQ41" s="251"/>
      <c r="ER41" s="342">
        <f>Т!ER41</f>
        <v>0</v>
      </c>
      <c r="ES41" s="342">
        <f>Т!ES41</f>
        <v>0</v>
      </c>
      <c r="ET41" s="342">
        <f>Т!ET41</f>
        <v>0</v>
      </c>
      <c r="EU41" s="342">
        <f>Т!EU41</f>
        <v>0</v>
      </c>
      <c r="EV41" s="342">
        <f>Т!EV41</f>
        <v>0</v>
      </c>
      <c r="EW41" s="342">
        <f>Т!EW41</f>
        <v>0</v>
      </c>
      <c r="EX41" s="342">
        <f>Т!EX41</f>
        <v>0</v>
      </c>
      <c r="EY41" s="342">
        <f>Т!EY41</f>
        <v>0</v>
      </c>
      <c r="EZ41" s="251"/>
      <c r="FA41" s="251"/>
      <c r="FB41" s="251"/>
      <c r="FC41" s="251"/>
      <c r="FD41" s="251"/>
      <c r="FE41" s="251"/>
      <c r="FF41" s="251"/>
      <c r="FG41" s="251"/>
      <c r="FH41" s="251"/>
      <c r="FI41" s="251"/>
      <c r="FJ41" s="251"/>
      <c r="FK41" s="251"/>
      <c r="FL41" s="251"/>
      <c r="FM41" s="251"/>
      <c r="FN41" s="251"/>
      <c r="FO41" s="251"/>
      <c r="FP41" s="251"/>
      <c r="FQ41" s="251"/>
      <c r="FR41" s="251"/>
      <c r="FS41" s="251"/>
      <c r="FT41" s="251"/>
      <c r="FU41" s="251"/>
      <c r="FV41" s="251"/>
      <c r="FW41" s="251"/>
      <c r="FX41" s="251"/>
      <c r="FY41" s="251"/>
      <c r="FZ41" s="251"/>
      <c r="GA41" s="251"/>
      <c r="GB41" s="251"/>
      <c r="GC41" s="251"/>
      <c r="GD41" s="251"/>
      <c r="GE41" s="340"/>
      <c r="GF41" s="348"/>
      <c r="GG41" s="348"/>
      <c r="GH41" s="345"/>
      <c r="GI41" s="345"/>
      <c r="GJ41" s="345"/>
      <c r="GK41" s="345"/>
      <c r="GL41" s="345"/>
      <c r="GM41" s="275"/>
    </row>
    <row r="42" spans="6:195" s="265" customFormat="1" ht="12" customHeight="1">
      <c r="F42" s="339" t="s">
        <v>281</v>
      </c>
      <c r="G42" s="530"/>
      <c r="H42" s="532" t="s">
        <v>475</v>
      </c>
      <c r="I42" s="533"/>
      <c r="J42" s="533"/>
      <c r="K42" s="345"/>
      <c r="L42" s="345"/>
      <c r="M42" s="345"/>
      <c r="N42" s="345"/>
      <c r="O42" s="346"/>
      <c r="P42" s="34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1"/>
      <c r="BR42" s="251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Q42" s="251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51"/>
      <c r="DV42" s="251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  <c r="EJ42" s="251"/>
      <c r="EK42" s="251"/>
      <c r="EL42" s="251"/>
      <c r="EM42" s="251"/>
      <c r="EN42" s="251"/>
      <c r="EO42" s="251"/>
      <c r="EP42" s="251"/>
      <c r="EQ42" s="251"/>
      <c r="ER42" s="342">
        <f>Т!ER42</f>
        <v>0</v>
      </c>
      <c r="ES42" s="342">
        <f>Т!ES42</f>
        <v>0</v>
      </c>
      <c r="ET42" s="342">
        <f>Т!ET42</f>
        <v>0</v>
      </c>
      <c r="EU42" s="342">
        <f>Т!EU42</f>
        <v>0</v>
      </c>
      <c r="EV42" s="342">
        <f>Т!EV42</f>
        <v>0</v>
      </c>
      <c r="EW42" s="342">
        <f>Т!EW42</f>
        <v>0</v>
      </c>
      <c r="EX42" s="342">
        <f>Т!EX42</f>
        <v>0</v>
      </c>
      <c r="EY42" s="342">
        <f>Т!EY42</f>
        <v>0</v>
      </c>
      <c r="EZ42" s="251"/>
      <c r="FA42" s="251"/>
      <c r="FB42" s="251"/>
      <c r="FC42" s="251"/>
      <c r="FD42" s="251"/>
      <c r="FE42" s="251"/>
      <c r="FF42" s="251"/>
      <c r="FG42" s="251"/>
      <c r="FH42" s="251"/>
      <c r="FI42" s="251"/>
      <c r="FJ42" s="251"/>
      <c r="FK42" s="251"/>
      <c r="FL42" s="251"/>
      <c r="FM42" s="251"/>
      <c r="FN42" s="251"/>
      <c r="FO42" s="251"/>
      <c r="FP42" s="251"/>
      <c r="FQ42" s="251"/>
      <c r="FR42" s="251"/>
      <c r="FS42" s="251"/>
      <c r="FT42" s="251"/>
      <c r="FU42" s="251"/>
      <c r="FV42" s="251"/>
      <c r="FW42" s="251"/>
      <c r="FX42" s="251"/>
      <c r="FY42" s="251"/>
      <c r="FZ42" s="251"/>
      <c r="GA42" s="251"/>
      <c r="GB42" s="251"/>
      <c r="GC42" s="251"/>
      <c r="GD42" s="251"/>
      <c r="GE42" s="340"/>
      <c r="GF42" s="347"/>
      <c r="GG42" s="347"/>
      <c r="GH42" s="345"/>
      <c r="GI42" s="345"/>
      <c r="GJ42" s="345"/>
      <c r="GK42" s="345"/>
      <c r="GL42" s="345"/>
      <c r="GM42" s="275"/>
    </row>
    <row r="43" spans="6:195" s="265" customFormat="1" ht="12" hidden="1" customHeight="1">
      <c r="F43" s="339" t="s">
        <v>294</v>
      </c>
      <c r="G43" s="530"/>
      <c r="H43" s="534" t="s">
        <v>442</v>
      </c>
      <c r="I43" s="533"/>
      <c r="J43" s="220" t="s">
        <v>69</v>
      </c>
      <c r="K43" s="345"/>
      <c r="L43" s="345"/>
      <c r="M43" s="345"/>
      <c r="N43" s="345"/>
      <c r="O43" s="346"/>
      <c r="P43" s="34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1"/>
      <c r="BR43" s="251"/>
      <c r="BS43" s="251"/>
      <c r="BT43" s="251"/>
      <c r="BU43" s="251"/>
      <c r="BV43" s="251"/>
      <c r="BW43" s="251"/>
      <c r="BX43" s="251"/>
      <c r="BY43" s="251"/>
      <c r="BZ43" s="251"/>
      <c r="CA43" s="251"/>
      <c r="CB43" s="251"/>
      <c r="CC43" s="251"/>
      <c r="CD43" s="251"/>
      <c r="CE43" s="251"/>
      <c r="CF43" s="251"/>
      <c r="CG43" s="251"/>
      <c r="CH43" s="251"/>
      <c r="CI43" s="251"/>
      <c r="CJ43" s="251"/>
      <c r="CK43" s="251"/>
      <c r="CL43" s="251"/>
      <c r="CM43" s="251"/>
      <c r="CN43" s="251"/>
      <c r="CO43" s="251"/>
      <c r="CP43" s="251"/>
      <c r="CQ43" s="251"/>
      <c r="CR43" s="251"/>
      <c r="CS43" s="251"/>
      <c r="CT43" s="251"/>
      <c r="CU43" s="251"/>
      <c r="CV43" s="251"/>
      <c r="CW43" s="251"/>
      <c r="CX43" s="251"/>
      <c r="CY43" s="251"/>
      <c r="CZ43" s="251"/>
      <c r="DA43" s="251"/>
      <c r="DB43" s="251"/>
      <c r="DC43" s="251"/>
      <c r="DD43" s="251"/>
      <c r="DE43" s="251"/>
      <c r="DF43" s="251"/>
      <c r="DG43" s="251"/>
      <c r="DH43" s="251"/>
      <c r="DI43" s="251"/>
      <c r="DJ43" s="251"/>
      <c r="DK43" s="251"/>
      <c r="DL43" s="251"/>
      <c r="DM43" s="251"/>
      <c r="DN43" s="251"/>
      <c r="DO43" s="251"/>
      <c r="DP43" s="251"/>
      <c r="DQ43" s="251"/>
      <c r="DR43" s="251"/>
      <c r="DS43" s="251"/>
      <c r="DT43" s="251"/>
      <c r="DU43" s="251"/>
      <c r="DV43" s="251"/>
      <c r="DW43" s="251"/>
      <c r="DX43" s="251"/>
      <c r="DY43" s="251"/>
      <c r="DZ43" s="251"/>
      <c r="EA43" s="251"/>
      <c r="EB43" s="251"/>
      <c r="EC43" s="251"/>
      <c r="ED43" s="251"/>
      <c r="EE43" s="251"/>
      <c r="EF43" s="251"/>
      <c r="EG43" s="251"/>
      <c r="EH43" s="251"/>
      <c r="EI43" s="251"/>
      <c r="EJ43" s="251"/>
      <c r="EK43" s="251"/>
      <c r="EL43" s="251"/>
      <c r="EM43" s="251"/>
      <c r="EN43" s="251"/>
      <c r="EO43" s="251"/>
      <c r="EP43" s="251"/>
      <c r="EQ43" s="251"/>
      <c r="ER43" s="342">
        <f>Т!ER43</f>
        <v>0</v>
      </c>
      <c r="ES43" s="342">
        <f>Т!ES43</f>
        <v>0</v>
      </c>
      <c r="ET43" s="342">
        <f>Т!ET43</f>
        <v>0</v>
      </c>
      <c r="EU43" s="342">
        <f>Т!EU43</f>
        <v>0</v>
      </c>
      <c r="EV43" s="342">
        <f>Т!EV43</f>
        <v>0</v>
      </c>
      <c r="EW43" s="342">
        <f>Т!EW43</f>
        <v>0</v>
      </c>
      <c r="EX43" s="342">
        <f>Т!EX43</f>
        <v>0</v>
      </c>
      <c r="EY43" s="342">
        <f>Т!EY43</f>
        <v>0</v>
      </c>
      <c r="EZ43" s="251"/>
      <c r="FA43" s="251"/>
      <c r="FB43" s="251"/>
      <c r="FC43" s="251"/>
      <c r="FD43" s="251"/>
      <c r="FE43" s="251"/>
      <c r="FF43" s="251"/>
      <c r="FG43" s="251"/>
      <c r="FH43" s="251"/>
      <c r="FI43" s="251"/>
      <c r="FJ43" s="251"/>
      <c r="FK43" s="251"/>
      <c r="FL43" s="251"/>
      <c r="FM43" s="251"/>
      <c r="FN43" s="251"/>
      <c r="FO43" s="251"/>
      <c r="FP43" s="251"/>
      <c r="FQ43" s="251"/>
      <c r="FR43" s="251"/>
      <c r="FS43" s="251"/>
      <c r="FT43" s="251"/>
      <c r="FU43" s="251"/>
      <c r="FV43" s="251"/>
      <c r="FW43" s="251"/>
      <c r="FX43" s="251"/>
      <c r="FY43" s="251"/>
      <c r="FZ43" s="251"/>
      <c r="GA43" s="251"/>
      <c r="GB43" s="251"/>
      <c r="GC43" s="251"/>
      <c r="GD43" s="251"/>
      <c r="GE43" s="340"/>
      <c r="GF43" s="347"/>
      <c r="GG43" s="347"/>
      <c r="GH43" s="345"/>
      <c r="GI43" s="345"/>
      <c r="GJ43" s="345"/>
      <c r="GK43" s="345"/>
      <c r="GL43" s="345"/>
      <c r="GM43" s="275"/>
    </row>
    <row r="44" spans="6:195" s="265" customFormat="1" ht="12" customHeight="1">
      <c r="F44" s="343" t="s">
        <v>295</v>
      </c>
      <c r="G44" s="549"/>
      <c r="H44" s="535"/>
      <c r="I44" s="535"/>
      <c r="J44" s="344" t="s">
        <v>70</v>
      </c>
      <c r="K44" s="349"/>
      <c r="L44" s="349"/>
      <c r="M44" s="349"/>
      <c r="N44" s="349"/>
      <c r="O44" s="350"/>
      <c r="P44" s="34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1"/>
      <c r="BR44" s="251"/>
      <c r="BS44" s="251"/>
      <c r="BT44" s="251"/>
      <c r="BU44" s="251"/>
      <c r="BV44" s="251"/>
      <c r="BW44" s="251"/>
      <c r="BX44" s="251"/>
      <c r="BY44" s="251"/>
      <c r="BZ44" s="251"/>
      <c r="CA44" s="251"/>
      <c r="CB44" s="251"/>
      <c r="CC44" s="251"/>
      <c r="CD44" s="251"/>
      <c r="CE44" s="251"/>
      <c r="CF44" s="251"/>
      <c r="CG44" s="251"/>
      <c r="CH44" s="251"/>
      <c r="CI44" s="251"/>
      <c r="CJ44" s="251"/>
      <c r="CK44" s="251"/>
      <c r="CL44" s="251"/>
      <c r="CM44" s="251"/>
      <c r="CN44" s="251"/>
      <c r="CO44" s="251"/>
      <c r="CP44" s="251"/>
      <c r="CQ44" s="251"/>
      <c r="CR44" s="251"/>
      <c r="CS44" s="251"/>
      <c r="CT44" s="251"/>
      <c r="CU44" s="251"/>
      <c r="CV44" s="251"/>
      <c r="CW44" s="251"/>
      <c r="CX44" s="251"/>
      <c r="CY44" s="251"/>
      <c r="CZ44" s="251"/>
      <c r="DA44" s="251"/>
      <c r="DB44" s="251"/>
      <c r="DC44" s="251"/>
      <c r="DD44" s="251"/>
      <c r="DE44" s="251"/>
      <c r="DF44" s="251"/>
      <c r="DG44" s="251"/>
      <c r="DH44" s="251"/>
      <c r="DI44" s="251"/>
      <c r="DJ44" s="251"/>
      <c r="DK44" s="251"/>
      <c r="DL44" s="251"/>
      <c r="DM44" s="251"/>
      <c r="DN44" s="251"/>
      <c r="DO44" s="251"/>
      <c r="DP44" s="251"/>
      <c r="DQ44" s="251"/>
      <c r="DR44" s="251"/>
      <c r="DS44" s="251"/>
      <c r="DT44" s="251"/>
      <c r="DU44" s="251"/>
      <c r="DV44" s="251"/>
      <c r="DW44" s="251"/>
      <c r="DX44" s="251"/>
      <c r="DY44" s="251"/>
      <c r="DZ44" s="251"/>
      <c r="EA44" s="251"/>
      <c r="EB44" s="251"/>
      <c r="EC44" s="251"/>
      <c r="ED44" s="251"/>
      <c r="EE44" s="251"/>
      <c r="EF44" s="251"/>
      <c r="EG44" s="251"/>
      <c r="EH44" s="251"/>
      <c r="EI44" s="251"/>
      <c r="EJ44" s="251"/>
      <c r="EK44" s="251"/>
      <c r="EL44" s="251"/>
      <c r="EM44" s="251"/>
      <c r="EN44" s="251"/>
      <c r="EO44" s="251"/>
      <c r="EP44" s="251"/>
      <c r="EQ44" s="251"/>
      <c r="ER44" s="342">
        <f>Т!ER44</f>
        <v>0</v>
      </c>
      <c r="ES44" s="342">
        <f>Т!ES44</f>
        <v>0</v>
      </c>
      <c r="ET44" s="342">
        <f>Т!ET44</f>
        <v>0</v>
      </c>
      <c r="EU44" s="342">
        <f>Т!EU44</f>
        <v>0</v>
      </c>
      <c r="EV44" s="342">
        <f>Т!EV44</f>
        <v>0</v>
      </c>
      <c r="EW44" s="342">
        <f>Т!EW44</f>
        <v>0</v>
      </c>
      <c r="EX44" s="342">
        <f>Т!EX44</f>
        <v>0</v>
      </c>
      <c r="EY44" s="342">
        <f>Т!EY44</f>
        <v>0</v>
      </c>
      <c r="EZ44" s="251"/>
      <c r="FA44" s="251"/>
      <c r="FB44" s="251"/>
      <c r="FC44" s="251"/>
      <c r="FD44" s="251"/>
      <c r="FE44" s="251"/>
      <c r="FF44" s="251"/>
      <c r="FG44" s="251"/>
      <c r="FH44" s="251"/>
      <c r="FI44" s="251"/>
      <c r="FJ44" s="251"/>
      <c r="FK44" s="251"/>
      <c r="FL44" s="251"/>
      <c r="FM44" s="251"/>
      <c r="FN44" s="251"/>
      <c r="FO44" s="251"/>
      <c r="FP44" s="251"/>
      <c r="FQ44" s="251"/>
      <c r="FR44" s="251"/>
      <c r="FS44" s="251"/>
      <c r="FT44" s="251"/>
      <c r="FU44" s="251"/>
      <c r="FV44" s="251"/>
      <c r="FW44" s="251"/>
      <c r="FX44" s="251"/>
      <c r="FY44" s="251"/>
      <c r="FZ44" s="251"/>
      <c r="GA44" s="251"/>
      <c r="GB44" s="251"/>
      <c r="GC44" s="251"/>
      <c r="GD44" s="251"/>
      <c r="GE44" s="340"/>
      <c r="GF44" s="347"/>
      <c r="GG44" s="347"/>
      <c r="GH44" s="345"/>
      <c r="GI44" s="345"/>
      <c r="GJ44" s="345"/>
      <c r="GK44" s="345"/>
      <c r="GL44" s="345"/>
      <c r="GM44" s="275"/>
    </row>
    <row r="45" spans="6:195" s="265" customFormat="1" ht="0.75" customHeight="1">
      <c r="F45" s="351"/>
      <c r="G45" s="351"/>
      <c r="H45" s="351"/>
      <c r="I45" s="351"/>
      <c r="J45" s="352"/>
      <c r="K45" s="352"/>
      <c r="L45" s="352"/>
      <c r="M45" s="352"/>
      <c r="N45" s="352"/>
      <c r="O45" s="353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1"/>
      <c r="AW45" s="341"/>
      <c r="AX45" s="341"/>
      <c r="AY45" s="341"/>
      <c r="AZ45" s="341"/>
      <c r="BA45" s="341"/>
      <c r="BB45" s="341"/>
      <c r="BC45" s="341"/>
      <c r="BD45" s="341"/>
      <c r="BE45" s="341"/>
      <c r="BF45" s="341"/>
      <c r="BG45" s="341"/>
      <c r="BH45" s="341"/>
      <c r="BI45" s="341"/>
      <c r="BJ45" s="341"/>
      <c r="BK45" s="341"/>
      <c r="BL45" s="341"/>
      <c r="BM45" s="341"/>
      <c r="BN45" s="341"/>
      <c r="BO45" s="341"/>
      <c r="BP45" s="341"/>
      <c r="BQ45" s="341"/>
      <c r="BR45" s="341"/>
      <c r="BS45" s="341"/>
      <c r="BT45" s="341"/>
      <c r="BU45" s="341"/>
      <c r="BV45" s="341"/>
      <c r="BW45" s="341"/>
      <c r="BX45" s="341"/>
      <c r="BY45" s="341"/>
      <c r="BZ45" s="341"/>
      <c r="CA45" s="341"/>
      <c r="CB45" s="341"/>
      <c r="CC45" s="341"/>
      <c r="CD45" s="341"/>
      <c r="CE45" s="341"/>
      <c r="CF45" s="341"/>
      <c r="CG45" s="341"/>
      <c r="CH45" s="341"/>
      <c r="CI45" s="341"/>
      <c r="CJ45" s="341"/>
      <c r="CK45" s="341"/>
      <c r="CL45" s="341"/>
      <c r="CM45" s="341"/>
      <c r="CN45" s="341"/>
      <c r="CO45" s="341"/>
      <c r="CP45" s="341"/>
      <c r="CQ45" s="341"/>
      <c r="CR45" s="341"/>
      <c r="CS45" s="341"/>
      <c r="CT45" s="341"/>
      <c r="CU45" s="341"/>
      <c r="CV45" s="341"/>
      <c r="CW45" s="341"/>
      <c r="CX45" s="341"/>
      <c r="CY45" s="341"/>
      <c r="CZ45" s="341"/>
      <c r="DA45" s="341"/>
      <c r="DB45" s="341"/>
      <c r="DC45" s="341"/>
      <c r="DD45" s="341"/>
      <c r="DE45" s="341"/>
      <c r="DF45" s="341"/>
      <c r="DG45" s="341"/>
      <c r="DH45" s="341"/>
      <c r="DI45" s="341"/>
      <c r="DJ45" s="341"/>
      <c r="DK45" s="341"/>
      <c r="DL45" s="341"/>
      <c r="DM45" s="341"/>
      <c r="DN45" s="341"/>
      <c r="DO45" s="341"/>
      <c r="DP45" s="341"/>
      <c r="DQ45" s="341"/>
      <c r="DR45" s="341"/>
      <c r="DS45" s="341"/>
      <c r="DT45" s="341"/>
      <c r="DU45" s="341"/>
      <c r="DV45" s="341"/>
      <c r="DW45" s="341"/>
      <c r="DX45" s="341"/>
      <c r="DY45" s="341"/>
      <c r="DZ45" s="341"/>
      <c r="EA45" s="341"/>
      <c r="EB45" s="341"/>
      <c r="EC45" s="341"/>
      <c r="ED45" s="341"/>
      <c r="EE45" s="341"/>
      <c r="EF45" s="341"/>
      <c r="EG45" s="341"/>
      <c r="EH45" s="341"/>
      <c r="EI45" s="341"/>
      <c r="EJ45" s="341"/>
      <c r="EK45" s="341"/>
      <c r="EL45" s="341"/>
      <c r="EM45" s="341"/>
      <c r="EN45" s="341"/>
      <c r="EO45" s="341"/>
      <c r="EP45" s="341"/>
      <c r="EQ45" s="341"/>
      <c r="ER45" s="341"/>
      <c r="ES45" s="341"/>
      <c r="ET45" s="341"/>
      <c r="EU45" s="341"/>
      <c r="EV45" s="341"/>
      <c r="EW45" s="341"/>
      <c r="EX45" s="341"/>
      <c r="EY45" s="341"/>
      <c r="EZ45" s="341"/>
      <c r="FA45" s="341"/>
      <c r="FB45" s="341"/>
      <c r="FC45" s="341"/>
      <c r="FD45" s="341"/>
      <c r="FE45" s="341"/>
      <c r="FF45" s="341"/>
      <c r="FG45" s="341"/>
      <c r="FH45" s="341"/>
      <c r="FI45" s="341"/>
      <c r="FJ45" s="341"/>
      <c r="FK45" s="341"/>
      <c r="FL45" s="341"/>
      <c r="FM45" s="341"/>
      <c r="FN45" s="341"/>
      <c r="FO45" s="341"/>
      <c r="FP45" s="341"/>
      <c r="FQ45" s="341"/>
      <c r="FR45" s="341"/>
      <c r="FS45" s="341"/>
      <c r="FT45" s="341"/>
      <c r="FU45" s="341"/>
      <c r="FV45" s="341"/>
      <c r="FW45" s="341"/>
      <c r="FX45" s="341"/>
      <c r="FY45" s="341"/>
      <c r="FZ45" s="341"/>
      <c r="GA45" s="341"/>
      <c r="GB45" s="341"/>
      <c r="GC45" s="341"/>
      <c r="GD45" s="341"/>
      <c r="GE45" s="341"/>
      <c r="GF45" s="341"/>
      <c r="GG45" s="341"/>
      <c r="GH45" s="341"/>
      <c r="GI45" s="341"/>
      <c r="GJ45" s="341"/>
      <c r="GK45" s="341"/>
      <c r="GL45" s="341"/>
      <c r="GM45" s="341"/>
    </row>
    <row r="46" spans="6:195" s="265" customFormat="1" ht="12" customHeight="1">
      <c r="F46" s="537" t="str">
        <f>"Данные мониторинга принятых тарифных решений организаций теплоснабжения на " &amp; IF(god="","Не определено",god) &amp; " год (SUMMARY.BALANCE.CALC.TARIFF.WARM.2020YEAR)"</f>
        <v>Данные мониторинга принятых тарифных решений организаций теплоснабжения на 2020 год (SUMMARY.BALANCE.CALC.TARIFF.WARM.2020YEAR)</v>
      </c>
      <c r="G46" s="538"/>
      <c r="H46" s="539"/>
      <c r="I46" s="536" t="s">
        <v>491</v>
      </c>
      <c r="J46" s="536"/>
      <c r="K46" s="345"/>
      <c r="L46" s="345"/>
      <c r="M46" s="345"/>
      <c r="N46" s="345"/>
      <c r="O46" s="346"/>
      <c r="P46" s="355">
        <f>SUMIF(PLAN1X_AGGREGATE!$B$2:$B$44,P$3,PLAN1X_AGGREGATE!$C$2:$C$44)</f>
        <v>5042.16</v>
      </c>
      <c r="Q46" s="355">
        <f>SUMIF(PLAN1X_AGGREGATE!$B$2:$B$44,Q$3,PLAN1X_AGGREGATE!$C$2:$C$44)</f>
        <v>5042.16</v>
      </c>
      <c r="R46" s="355">
        <f>SUMIF(PLAN1X_AGGREGATE!$B$2:$B$44,R$3,PLAN1X_AGGREGATE!$C$2:$C$44)</f>
        <v>5042.16</v>
      </c>
      <c r="S46" s="355">
        <f>SUMIF(PLAN1X_AGGREGATE!$B$2:$B$44,S$3,PLAN1X_AGGREGATE!$C$2:$C$44)</f>
        <v>5042.16</v>
      </c>
      <c r="T46" s="355">
        <f>SUMIF(PLAN1X_AGGREGATE!$B$2:$B$44,T$3,PLAN1X_AGGREGATE!$C$2:$C$44)</f>
        <v>5190.29</v>
      </c>
      <c r="U46" s="355">
        <f>SUMIF(PLAN1X_AGGREGATE!$B$2:$B$44,U$3,PLAN1X_AGGREGATE!$C$2:$C$44)</f>
        <v>5190.29</v>
      </c>
      <c r="V46" s="355">
        <f>SUMIF(PLAN1X_AGGREGATE!$B$2:$B$44,V$3,PLAN1X_AGGREGATE!$C$2:$C$44)</f>
        <v>5190.29</v>
      </c>
      <c r="W46" s="355">
        <f>SUMIF(PLAN1X_AGGREGATE!$B$2:$B$44,W$3,PLAN1X_AGGREGATE!$C$2:$C$44)</f>
        <v>5190.29</v>
      </c>
      <c r="X46" s="355">
        <f>SUMIF(PLAN1X_AGGREGATE!$B$2:$B$44,X$3,PLAN1X_AGGREGATE!$C$2:$C$44)</f>
        <v>4715.07</v>
      </c>
      <c r="Y46" s="355">
        <f>SUMIF(PLAN1X_AGGREGATE!$B$2:$B$44,Y$3,PLAN1X_AGGREGATE!$C$2:$C$44)</f>
        <v>4715.07</v>
      </c>
      <c r="Z46" s="355">
        <f>SUMIF(PLAN1X_AGGREGATE!$B$2:$B$44,Z$3,PLAN1X_AGGREGATE!$C$2:$C$44)</f>
        <v>4715.07</v>
      </c>
      <c r="AA46" s="355">
        <f>SUMIF(PLAN1X_AGGREGATE!$B$2:$B$44,AA$3,PLAN1X_AGGREGATE!$C$2:$C$44)</f>
        <v>4715.07</v>
      </c>
      <c r="AB46" s="355">
        <f>SUMIF(PLAN1X_AGGREGATE!$B$2:$B$44,AB$3,PLAN1X_AGGREGATE!$C$2:$C$44)</f>
        <v>0</v>
      </c>
      <c r="AC46" s="355">
        <f>SUMIF(PLAN1X_AGGREGATE!$B$2:$B$44,AC$3,PLAN1X_AGGREGATE!$C$2:$C$44)</f>
        <v>0</v>
      </c>
      <c r="AD46" s="355">
        <f>SUMIF(PLAN1X_AGGREGATE!$B$2:$B$44,AD$3,PLAN1X_AGGREGATE!$C$2:$C$44)</f>
        <v>0</v>
      </c>
      <c r="AE46" s="355">
        <f>SUMIF(PLAN1X_AGGREGATE!$B$2:$B$44,AE$3,PLAN1X_AGGREGATE!$C$2:$C$44)</f>
        <v>0</v>
      </c>
      <c r="AF46" s="355">
        <f>SUMIF(PLAN1X_AGGREGATE!$B$2:$B$44,AF$3,PLAN1X_AGGREGATE!$C$2:$C$44)</f>
        <v>0</v>
      </c>
      <c r="AG46" s="355">
        <f>SUMIF(PLAN1X_AGGREGATE!$B$2:$B$44,AG$3,PLAN1X_AGGREGATE!$C$2:$C$44)</f>
        <v>0</v>
      </c>
      <c r="AH46" s="355">
        <f>SUMIF(PLAN1X_AGGREGATE!$B$2:$B$44,AH$3,PLAN1X_AGGREGATE!$C$2:$C$44)</f>
        <v>0</v>
      </c>
      <c r="AI46" s="355">
        <f>SUMIF(PLAN1X_AGGREGATE!$B$2:$B$44,AI$3,PLAN1X_AGGREGATE!$C$2:$C$44)</f>
        <v>0</v>
      </c>
      <c r="AJ46" s="355">
        <f>SUMIF(PLAN1X_AGGREGATE!$B$2:$B$44,AJ$3,PLAN1X_AGGREGATE!$C$2:$C$44)</f>
        <v>0</v>
      </c>
      <c r="AK46" s="355">
        <f>SUMIF(PLAN1X_AGGREGATE!$B$2:$B$44,AK$3,PLAN1X_AGGREGATE!$C$2:$C$44)</f>
        <v>0</v>
      </c>
      <c r="AL46" s="355">
        <f>SUMIF(PLAN1X_AGGREGATE!$B$2:$B$44,AL$3,PLAN1X_AGGREGATE!$C$2:$C$44)</f>
        <v>0</v>
      </c>
      <c r="AM46" s="355">
        <f>SUMIF(PLAN1X_AGGREGATE!$B$2:$B$44,AM$3,PLAN1X_AGGREGATE!$C$2:$C$44)</f>
        <v>0</v>
      </c>
      <c r="AN46" s="355">
        <f>SUMIF(PLAN1X_AGGREGATE!$B$2:$B$44,AN$3,PLAN1X_AGGREGATE!$C$2:$C$44)</f>
        <v>0</v>
      </c>
      <c r="AO46" s="355">
        <f>SUMIF(PLAN1X_AGGREGATE!$B$2:$B$44,AO$3,PLAN1X_AGGREGATE!$C$2:$C$44)</f>
        <v>0</v>
      </c>
      <c r="AP46" s="355">
        <f>SUMIF(PLAN1X_AGGREGATE!$B$2:$B$44,AP$3,PLAN1X_AGGREGATE!$C$2:$C$44)</f>
        <v>0</v>
      </c>
      <c r="AQ46" s="355">
        <f>SUMIF(PLAN1X_AGGREGATE!$B$2:$B$44,AQ$3,PLAN1X_AGGREGATE!$C$2:$C$44)</f>
        <v>0</v>
      </c>
      <c r="AR46" s="355">
        <f>SUMIF(PLAN1X_AGGREGATE!$B$2:$B$44,AR$3,PLAN1X_AGGREGATE!$C$2:$C$44)</f>
        <v>0</v>
      </c>
      <c r="AS46" s="355">
        <f>SUMIF(PLAN1X_AGGREGATE!$B$2:$B$44,AS$3,PLAN1X_AGGREGATE!$C$2:$C$44)</f>
        <v>0</v>
      </c>
      <c r="AT46" s="355">
        <f>SUMIF(PLAN1X_AGGREGATE!$B$2:$B$44,AT$3,PLAN1X_AGGREGATE!$C$2:$C$44)</f>
        <v>0</v>
      </c>
      <c r="AU46" s="355">
        <f>SUMIF(PLAN1X_AGGREGATE!$B$2:$B$44,AU$3,PLAN1X_AGGREGATE!$C$2:$C$44)</f>
        <v>0</v>
      </c>
      <c r="AV46" s="355">
        <f>SUMIF(PLAN1X_AGGREGATE!$B$2:$B$44,AV$3,PLAN1X_AGGREGATE!$C$2:$C$44)</f>
        <v>0</v>
      </c>
      <c r="AW46" s="355">
        <f>SUMIF(PLAN1X_AGGREGATE!$B$2:$B$44,AW$3,PLAN1X_AGGREGATE!$C$2:$C$44)</f>
        <v>0</v>
      </c>
      <c r="AX46" s="355">
        <f>SUMIF(PLAN1X_AGGREGATE!$B$2:$B$44,AX$3,PLAN1X_AGGREGATE!$C$2:$C$44)</f>
        <v>0</v>
      </c>
      <c r="AY46" s="355">
        <f>SUMIF(PLAN1X_AGGREGATE!$B$2:$B$44,AY$3,PLAN1X_AGGREGATE!$C$2:$C$44)</f>
        <v>0</v>
      </c>
      <c r="AZ46" s="355">
        <f>SUMIF(PLAN1X_AGGREGATE!$B$2:$B$44,AZ$3,PLAN1X_AGGREGATE!$C$2:$C$44)</f>
        <v>0</v>
      </c>
      <c r="BA46" s="355">
        <f>SUMIF(PLAN1X_AGGREGATE!$B$2:$B$44,BA$3,PLAN1X_AGGREGATE!$C$2:$C$44)</f>
        <v>0</v>
      </c>
      <c r="BB46" s="355">
        <f>SUMIF(PLAN1X_AGGREGATE!$B$2:$B$44,BB$3,PLAN1X_AGGREGATE!$C$2:$C$44)</f>
        <v>0</v>
      </c>
      <c r="BC46" s="355">
        <f>SUMIF(PLAN1X_AGGREGATE!$B$2:$B$44,BC$3,PLAN1X_AGGREGATE!$C$2:$C$44)</f>
        <v>0</v>
      </c>
      <c r="BD46" s="355">
        <f>SUMIF(PLAN1X_AGGREGATE!$B$2:$B$44,BD$3,PLAN1X_AGGREGATE!$C$2:$C$44)</f>
        <v>46816.9</v>
      </c>
      <c r="BE46" s="355">
        <f>SUMIF(PLAN1X_AGGREGATE!$B$2:$B$44,BE$3,PLAN1X_AGGREGATE!$C$2:$C$44)</f>
        <v>46816.9</v>
      </c>
      <c r="BF46" s="355">
        <f>SUMIF(PLAN1X_AGGREGATE!$B$2:$B$44,BF$3,PLAN1X_AGGREGATE!$C$2:$C$44)</f>
        <v>46816.9</v>
      </c>
      <c r="BG46" s="355">
        <f>SUMIF(PLAN1X_AGGREGATE!$B$2:$B$44,BG$3,PLAN1X_AGGREGATE!$C$2:$C$44)</f>
        <v>46816.9</v>
      </c>
      <c r="BH46" s="355">
        <f>SUMIF(PLAN1X_AGGREGATE!$B$2:$B$44,BH$3,PLAN1X_AGGREGATE!$C$2:$C$44)</f>
        <v>0</v>
      </c>
      <c r="BI46" s="355">
        <f>SUMIF(PLAN1X_AGGREGATE!$B$2:$B$44,BI$3,PLAN1X_AGGREGATE!$C$2:$C$44)</f>
        <v>0</v>
      </c>
      <c r="BJ46" s="355">
        <f>SUMIF(PLAN1X_AGGREGATE!$B$2:$B$44,BJ$3,PLAN1X_AGGREGATE!$C$2:$C$44)</f>
        <v>0</v>
      </c>
      <c r="BK46" s="355">
        <f>SUMIF(PLAN1X_AGGREGATE!$B$2:$B$44,BK$3,PLAN1X_AGGREGATE!$C$2:$C$44)</f>
        <v>0</v>
      </c>
      <c r="BL46" s="355">
        <f>SUMIF(PLAN1X_AGGREGATE!$B$2:$B$44,BL$3,PLAN1X_AGGREGATE!$C$2:$C$44)</f>
        <v>0</v>
      </c>
      <c r="BM46" s="355">
        <f>SUMIF(PLAN1X_AGGREGATE!$B$2:$B$44,BM$3,PLAN1X_AGGREGATE!$C$2:$C$44)</f>
        <v>0</v>
      </c>
      <c r="BN46" s="355">
        <f>SUMIF(PLAN1X_AGGREGATE!$B$2:$B$44,BN$3,PLAN1X_AGGREGATE!$C$2:$C$44)</f>
        <v>0</v>
      </c>
      <c r="BO46" s="355">
        <f>SUMIF(PLAN1X_AGGREGATE!$B$2:$B$44,BO$3,PLAN1X_AGGREGATE!$C$2:$C$44)</f>
        <v>0</v>
      </c>
      <c r="BP46" s="355">
        <f>SUMIF(PLAN1X_AGGREGATE!$B$2:$B$44,BP$3,PLAN1X_AGGREGATE!$C$2:$C$44)</f>
        <v>0</v>
      </c>
      <c r="BQ46" s="355">
        <f>SUMIF(PLAN1X_AGGREGATE!$B$2:$B$44,BQ$3,PLAN1X_AGGREGATE!$C$2:$C$44)</f>
        <v>0</v>
      </c>
      <c r="BR46" s="355">
        <f>SUMIF(PLAN1X_AGGREGATE!$B$2:$B$44,BR$3,PLAN1X_AGGREGATE!$C$2:$C$44)</f>
        <v>0</v>
      </c>
      <c r="BS46" s="355">
        <f>SUMIF(PLAN1X_AGGREGATE!$B$2:$B$44,BS$3,PLAN1X_AGGREGATE!$C$2:$C$44)</f>
        <v>0</v>
      </c>
      <c r="BT46" s="355">
        <f>SUMIF(PLAN1X_AGGREGATE!$B$2:$B$44,BT$3,PLAN1X_AGGREGATE!$C$2:$C$44)</f>
        <v>46816.9</v>
      </c>
      <c r="BU46" s="355">
        <f>SUMIF(PLAN1X_AGGREGATE!$B$2:$B$44,BU$3,PLAN1X_AGGREGATE!$C$2:$C$44)</f>
        <v>46816.9</v>
      </c>
      <c r="BV46" s="355">
        <f>SUMIF(PLAN1X_AGGREGATE!$B$2:$B$44,BV$3,PLAN1X_AGGREGATE!$C$2:$C$44)</f>
        <v>46816.9</v>
      </c>
      <c r="BW46" s="355">
        <f>SUMIF(PLAN1X_AGGREGATE!$B$2:$B$44,BW$3,PLAN1X_AGGREGATE!$C$2:$C$44)</f>
        <v>46816.9</v>
      </c>
      <c r="BX46" s="355">
        <f>SUMIF(PLAN1X_AGGREGATE!$B$2:$B$44,BX$3,PLAN1X_AGGREGATE!$C$2:$C$44)</f>
        <v>10373.459999999999</v>
      </c>
      <c r="BY46" s="355">
        <f>SUMIF(PLAN1X_AGGREGATE!$B$2:$B$44,BY$3,PLAN1X_AGGREGATE!$C$2:$C$44)</f>
        <v>10373.459999999999</v>
      </c>
      <c r="BZ46" s="355">
        <f>SUMIF(PLAN1X_AGGREGATE!$B$2:$B$44,BZ$3,PLAN1X_AGGREGATE!$C$2:$C$44)</f>
        <v>10373.459999999999</v>
      </c>
      <c r="CA46" s="355">
        <f>SUMIF(PLAN1X_AGGREGATE!$B$2:$B$44,CA$3,PLAN1X_AGGREGATE!$C$2:$C$44)</f>
        <v>10373.459999999999</v>
      </c>
      <c r="CB46" s="355">
        <f>SUMIF(PLAN1X_AGGREGATE!$B$2:$B$44,CB$3,PLAN1X_AGGREGATE!$C$2:$C$44)</f>
        <v>0</v>
      </c>
      <c r="CC46" s="355">
        <f>SUMIF(PLAN1X_AGGREGATE!$B$2:$B$44,CC$3,PLAN1X_AGGREGATE!$C$2:$C$44)</f>
        <v>0</v>
      </c>
      <c r="CD46" s="355">
        <f>SUMIF(PLAN1X_AGGREGATE!$B$2:$B$44,CD$3,PLAN1X_AGGREGATE!$C$2:$C$44)</f>
        <v>0</v>
      </c>
      <c r="CE46" s="355">
        <f>SUMIF(PLAN1X_AGGREGATE!$B$2:$B$44,CE$3,PLAN1X_AGGREGATE!$C$2:$C$44)</f>
        <v>0</v>
      </c>
      <c r="CF46" s="355">
        <f>SUMIF(PLAN1X_AGGREGATE!$B$2:$B$44,CF$3,PLAN1X_AGGREGATE!$C$2:$C$44)</f>
        <v>10373.459999999999</v>
      </c>
      <c r="CG46" s="355">
        <f>SUMIF(PLAN1X_AGGREGATE!$B$2:$B$44,CG$3,PLAN1X_AGGREGATE!$C$2:$C$44)</f>
        <v>10373.459999999999</v>
      </c>
      <c r="CH46" s="355">
        <f>SUMIF(PLAN1X_AGGREGATE!$B$2:$B$44,CH$3,PLAN1X_AGGREGATE!$C$2:$C$44)</f>
        <v>10373.459999999999</v>
      </c>
      <c r="CI46" s="355">
        <f>SUMIF(PLAN1X_AGGREGATE!$B$2:$B$44,CI$3,PLAN1X_AGGREGATE!$C$2:$C$44)</f>
        <v>10373.459999999999</v>
      </c>
      <c r="CJ46" s="355">
        <f>SUMIF(PLAN1X_AGGREGATE!$B$2:$B$44,CJ$3,PLAN1X_AGGREGATE!$C$2:$C$44)</f>
        <v>0</v>
      </c>
      <c r="CK46" s="355">
        <f>SUMIF(PLAN1X_AGGREGATE!$B$2:$B$44,CK$3,PLAN1X_AGGREGATE!$C$2:$C$44)</f>
        <v>0</v>
      </c>
      <c r="CL46" s="355">
        <f>SUMIF(PLAN1X_AGGREGATE!$B$2:$B$44,CL$3,PLAN1X_AGGREGATE!$C$2:$C$44)</f>
        <v>0</v>
      </c>
      <c r="CM46" s="355">
        <f>SUMIF(PLAN1X_AGGREGATE!$B$2:$B$44,CM$3,PLAN1X_AGGREGATE!$C$2:$C$44)</f>
        <v>0</v>
      </c>
      <c r="CN46" s="355">
        <f>SUMIF(PLAN1X_AGGREGATE!$B$2:$B$44,CN$3,PLAN1X_AGGREGATE!$C$2:$C$44)</f>
        <v>0</v>
      </c>
      <c r="CO46" s="355">
        <f>SUMIF(PLAN1X_AGGREGATE!$B$2:$B$44,CO$3,PLAN1X_AGGREGATE!$C$2:$C$44)</f>
        <v>0</v>
      </c>
      <c r="CP46" s="355">
        <f>SUMIF(PLAN1X_AGGREGATE!$B$2:$B$44,CP$3,PLAN1X_AGGREGATE!$C$2:$C$44)</f>
        <v>0</v>
      </c>
      <c r="CQ46" s="355">
        <f>SUMIF(PLAN1X_AGGREGATE!$B$2:$B$44,CQ$3,PLAN1X_AGGREGATE!$C$2:$C$44)</f>
        <v>0</v>
      </c>
      <c r="CR46" s="355">
        <f>SUMIF(PLAN1X_AGGREGATE!$B$2:$B$44,CR$3,PLAN1X_AGGREGATE!$C$2:$C$44)</f>
        <v>0</v>
      </c>
      <c r="CS46" s="355">
        <f>SUMIF(PLAN1X_AGGREGATE!$B$2:$B$44,CS$3,PLAN1X_AGGREGATE!$C$2:$C$44)</f>
        <v>0</v>
      </c>
      <c r="CT46" s="355">
        <f>SUMIF(PLAN1X_AGGREGATE!$B$2:$B$44,CT$3,PLAN1X_AGGREGATE!$C$2:$C$44)</f>
        <v>0</v>
      </c>
      <c r="CU46" s="355">
        <f>SUMIF(PLAN1X_AGGREGATE!$B$2:$B$44,CU$3,PLAN1X_AGGREGATE!$C$2:$C$44)</f>
        <v>0</v>
      </c>
      <c r="CV46" s="355">
        <f>SUMIF(PLAN1X_AGGREGATE!$B$2:$B$44,CV$3,PLAN1X_AGGREGATE!$C$2:$C$44)</f>
        <v>0</v>
      </c>
      <c r="CW46" s="355">
        <f>SUMIF(PLAN1X_AGGREGATE!$B$2:$B$44,CW$3,PLAN1X_AGGREGATE!$C$2:$C$44)</f>
        <v>0</v>
      </c>
      <c r="CX46" s="355">
        <f>SUMIF(PLAN1X_AGGREGATE!$B$2:$B$44,CX$3,PLAN1X_AGGREGATE!$C$2:$C$44)</f>
        <v>0</v>
      </c>
      <c r="CY46" s="355">
        <f>SUMIF(PLAN1X_AGGREGATE!$B$2:$B$44,CY$3,PLAN1X_AGGREGATE!$C$2:$C$44)</f>
        <v>0</v>
      </c>
      <c r="CZ46" s="355">
        <f>SUMIF(PLAN1X_AGGREGATE!$B$2:$B$44,CZ$3,PLAN1X_AGGREGATE!$C$2:$C$44)</f>
        <v>0</v>
      </c>
      <c r="DA46" s="355">
        <f>SUMIF(PLAN1X_AGGREGATE!$B$2:$B$44,DA$3,PLAN1X_AGGREGATE!$C$2:$C$44)</f>
        <v>0</v>
      </c>
      <c r="DB46" s="355">
        <f>SUMIF(PLAN1X_AGGREGATE!$B$2:$B$44,DB$3,PLAN1X_AGGREGATE!$C$2:$C$44)</f>
        <v>0</v>
      </c>
      <c r="DC46" s="355">
        <f>SUMIF(PLAN1X_AGGREGATE!$B$2:$B$44,DC$3,PLAN1X_AGGREGATE!$C$2:$C$44)</f>
        <v>0</v>
      </c>
      <c r="DD46" s="355">
        <f>SUMIF(PLAN1X_AGGREGATE!$B$2:$B$44,DD$3,PLAN1X_AGGREGATE!$C$2:$C$44)</f>
        <v>4960.34</v>
      </c>
      <c r="DE46" s="355">
        <f>SUMIF(PLAN1X_AGGREGATE!$B$2:$B$44,DE$3,PLAN1X_AGGREGATE!$C$2:$C$44)</f>
        <v>4960.34</v>
      </c>
      <c r="DF46" s="355">
        <f>SUMIF(PLAN1X_AGGREGATE!$B$2:$B$44,DF$3,PLAN1X_AGGREGATE!$C$2:$C$44)</f>
        <v>4960.34</v>
      </c>
      <c r="DG46" s="355">
        <f>SUMIF(PLAN1X_AGGREGATE!$B$2:$B$44,DG$3,PLAN1X_AGGREGATE!$C$2:$C$44)</f>
        <v>4960.34</v>
      </c>
      <c r="DH46" s="355">
        <f>SUMIF(PLAN1X_AGGREGATE!$B$2:$B$44,DH$3,PLAN1X_AGGREGATE!$C$2:$C$44)</f>
        <v>0</v>
      </c>
      <c r="DI46" s="355">
        <f>SUMIF(PLAN1X_AGGREGATE!$B$2:$B$44,DI$3,PLAN1X_AGGREGATE!$C$2:$C$44)</f>
        <v>0</v>
      </c>
      <c r="DJ46" s="355">
        <f>SUMIF(PLAN1X_AGGREGATE!$B$2:$B$44,DJ$3,PLAN1X_AGGREGATE!$C$2:$C$44)</f>
        <v>0</v>
      </c>
      <c r="DK46" s="355">
        <f>SUMIF(PLAN1X_AGGREGATE!$B$2:$B$44,DK$3,PLAN1X_AGGREGATE!$C$2:$C$44)</f>
        <v>0</v>
      </c>
      <c r="DL46" s="355">
        <f>SUMIF(PLAN1X_AGGREGATE!$B$2:$B$44,DL$3,PLAN1X_AGGREGATE!$C$2:$C$44)</f>
        <v>0</v>
      </c>
      <c r="DM46" s="355">
        <f>SUMIF(PLAN1X_AGGREGATE!$B$2:$B$44,DM$3,PLAN1X_AGGREGATE!$C$2:$C$44)</f>
        <v>0</v>
      </c>
      <c r="DN46" s="355">
        <f>SUMIF(PLAN1X_AGGREGATE!$B$2:$B$44,DN$3,PLAN1X_AGGREGATE!$C$2:$C$44)</f>
        <v>0</v>
      </c>
      <c r="DO46" s="355">
        <f>SUMIF(PLAN1X_AGGREGATE!$B$2:$B$44,DO$3,PLAN1X_AGGREGATE!$C$2:$C$44)</f>
        <v>0</v>
      </c>
      <c r="DP46" s="355">
        <f>SUMIF(PLAN1X_AGGREGATE!$B$2:$B$44,DP$3,PLAN1X_AGGREGATE!$C$2:$C$44)</f>
        <v>0</v>
      </c>
      <c r="DQ46" s="355">
        <f>SUMIF(PLAN1X_AGGREGATE!$B$2:$B$44,DQ$3,PLAN1X_AGGREGATE!$C$2:$C$44)</f>
        <v>0</v>
      </c>
      <c r="DR46" s="355">
        <f>SUMIF(PLAN1X_AGGREGATE!$B$2:$B$44,DR$3,PLAN1X_AGGREGATE!$C$2:$C$44)</f>
        <v>0</v>
      </c>
      <c r="DS46" s="355">
        <f>SUMIF(PLAN1X_AGGREGATE!$B$2:$B$44,DS$3,PLAN1X_AGGREGATE!$C$2:$C$44)</f>
        <v>0</v>
      </c>
      <c r="DT46" s="355">
        <f>SUMIF(PLAN1X_AGGREGATE!$B$2:$B$44,DT$3,PLAN1X_AGGREGATE!$C$2:$C$44)</f>
        <v>0</v>
      </c>
      <c r="DU46" s="355">
        <f>SUMIF(PLAN1X_AGGREGATE!$B$2:$B$44,DU$3,PLAN1X_AGGREGATE!$C$2:$C$44)</f>
        <v>0</v>
      </c>
      <c r="DV46" s="355">
        <f>SUMIF(PLAN1X_AGGREGATE!$B$2:$B$44,DV$3,PLAN1X_AGGREGATE!$C$2:$C$44)</f>
        <v>0</v>
      </c>
      <c r="DW46" s="355">
        <f>SUMIF(PLAN1X_AGGREGATE!$B$2:$B$44,DW$3,PLAN1X_AGGREGATE!$C$2:$C$44)</f>
        <v>0</v>
      </c>
      <c r="DX46" s="355">
        <f>SUMIF(PLAN1X_AGGREGATE!$B$2:$B$44,DX$3,PLAN1X_AGGREGATE!$C$2:$C$44)</f>
        <v>0</v>
      </c>
      <c r="DY46" s="355">
        <f>SUMIF(PLAN1X_AGGREGATE!$B$2:$B$44,DY$3,PLAN1X_AGGREGATE!$C$2:$C$44)</f>
        <v>0</v>
      </c>
      <c r="DZ46" s="355">
        <f>SUMIF(PLAN1X_AGGREGATE!$B$2:$B$44,DZ$3,PLAN1X_AGGREGATE!$C$2:$C$44)</f>
        <v>0</v>
      </c>
      <c r="EA46" s="355">
        <f>SUMIF(PLAN1X_AGGREGATE!$B$2:$B$44,EA$3,PLAN1X_AGGREGATE!$C$2:$C$44)</f>
        <v>0</v>
      </c>
      <c r="EB46" s="355">
        <f>SUMIF(PLAN1X_AGGREGATE!$B$2:$B$44,EB$3,PLAN1X_AGGREGATE!$C$2:$C$44)</f>
        <v>4960.34</v>
      </c>
      <c r="EC46" s="355">
        <f>SUMIF(PLAN1X_AGGREGATE!$B$2:$B$44,EC$3,PLAN1X_AGGREGATE!$C$2:$C$44)</f>
        <v>4960.34</v>
      </c>
      <c r="ED46" s="355">
        <f>SUMIF(PLAN1X_AGGREGATE!$B$2:$B$44,ED$3,PLAN1X_AGGREGATE!$C$2:$C$44)</f>
        <v>4960.34</v>
      </c>
      <c r="EE46" s="355">
        <f>SUMIF(PLAN1X_AGGREGATE!$B$2:$B$44,EE$3,PLAN1X_AGGREGATE!$C$2:$C$44)</f>
        <v>4960.34</v>
      </c>
      <c r="EF46" s="355">
        <f>SUMIF(PLAN1X_AGGREGATE!$B$2:$B$44,EF$3,PLAN1X_AGGREGATE!$C$2:$C$44)</f>
        <v>0</v>
      </c>
      <c r="EG46" s="355">
        <f>SUMIF(PLAN1X_AGGREGATE!$B$2:$B$44,EG$3,PLAN1X_AGGREGATE!$C$2:$C$44)</f>
        <v>0</v>
      </c>
      <c r="EH46" s="355">
        <f>SUMIF(PLAN1X_AGGREGATE!$B$2:$B$44,EH$3,PLAN1X_AGGREGATE!$C$2:$C$44)</f>
        <v>0</v>
      </c>
      <c r="EI46" s="355">
        <f>SUMIF(PLAN1X_AGGREGATE!$B$2:$B$44,EI$3,PLAN1X_AGGREGATE!$C$2:$C$44)</f>
        <v>0</v>
      </c>
      <c r="EJ46" s="355">
        <f>SUMIF(PLAN1X_AGGREGATE!$B$2:$B$44,EJ$3,PLAN1X_AGGREGATE!$C$2:$C$44)</f>
        <v>0</v>
      </c>
      <c r="EK46" s="355">
        <f>SUMIF(PLAN1X_AGGREGATE!$B$2:$B$44,EK$3,PLAN1X_AGGREGATE!$C$2:$C$44)</f>
        <v>0</v>
      </c>
      <c r="EL46" s="355">
        <f>SUMIF(PLAN1X_AGGREGATE!$B$2:$B$44,EL$3,PLAN1X_AGGREGATE!$C$2:$C$44)</f>
        <v>0</v>
      </c>
      <c r="EM46" s="355">
        <f>SUMIF(PLAN1X_AGGREGATE!$B$2:$B$44,EM$3,PLAN1X_AGGREGATE!$C$2:$C$44)</f>
        <v>0</v>
      </c>
      <c r="EN46" s="355">
        <f>SUMIF(PLAN1X_AGGREGATE!$B$2:$B$44,EN$3,PLAN1X_AGGREGATE!$C$2:$C$44)</f>
        <v>0</v>
      </c>
      <c r="EO46" s="355">
        <f>SUMIF(PLAN1X_AGGREGATE!$B$2:$B$44,EO$3,PLAN1X_AGGREGATE!$C$2:$C$44)</f>
        <v>0</v>
      </c>
      <c r="EP46" s="355">
        <f>SUMIF(PLAN1X_AGGREGATE!$B$2:$B$44,EP$3,PLAN1X_AGGREGATE!$C$2:$C$44)</f>
        <v>0</v>
      </c>
      <c r="EQ46" s="355">
        <f>SUMIF(PLAN1X_AGGREGATE!$B$2:$B$44,EQ$3,PLAN1X_AGGREGATE!$C$2:$C$44)</f>
        <v>0</v>
      </c>
      <c r="ER46" s="355">
        <f>SUMIF(PLAN1X_AGGREGATE!$B$2:$B$44,ER$3,PLAN1X_AGGREGATE!$C$2:$C$44)</f>
        <v>2.5299999999999998</v>
      </c>
      <c r="ES46" s="355">
        <f>SUMIF(PLAN1X_AGGREGATE!$B$2:$B$44,ES$3,PLAN1X_AGGREGATE!$C$2:$C$44)</f>
        <v>2.5299999999999998</v>
      </c>
      <c r="ET46" s="355">
        <f>SUMIF(PLAN1X_AGGREGATE!$B$2:$B$44,ET$3,PLAN1X_AGGREGATE!$C$2:$C$44)</f>
        <v>2.5299999999999998</v>
      </c>
      <c r="EU46" s="355">
        <f>SUMIF(PLAN1X_AGGREGATE!$B$2:$B$44,EU$3,PLAN1X_AGGREGATE!$C$2:$C$44)</f>
        <v>2.5299999999999998</v>
      </c>
      <c r="EV46" s="355">
        <f>SUMIF(PLAN1X_AGGREGATE!$B$2:$B$44,EV$3,PLAN1X_AGGREGATE!$C$2:$C$44)</f>
        <v>0</v>
      </c>
      <c r="EW46" s="355">
        <f>SUMIF(PLAN1X_AGGREGATE!$B$2:$B$44,EW$3,PLAN1X_AGGREGATE!$C$2:$C$44)</f>
        <v>0</v>
      </c>
      <c r="EX46" s="355">
        <f>SUMIF(PLAN1X_AGGREGATE!$B$2:$B$44,EX$3,PLAN1X_AGGREGATE!$C$2:$C$44)</f>
        <v>0</v>
      </c>
      <c r="EY46" s="355">
        <f>SUMIF(PLAN1X_AGGREGATE!$B$2:$B$44,EY$3,PLAN1X_AGGREGATE!$C$2:$C$44)</f>
        <v>0</v>
      </c>
      <c r="EZ46" s="355">
        <f>SUMIF(PLAN1X_AGGREGATE!$B$2:$B$44,EZ$3,PLAN1X_AGGREGATE!$C$2:$C$44)</f>
        <v>6000.04</v>
      </c>
      <c r="FA46" s="355">
        <f>SUMIF(PLAN1X_AGGREGATE!$B$2:$B$44,FA$3,PLAN1X_AGGREGATE!$C$2:$C$44)</f>
        <v>6000.04</v>
      </c>
      <c r="FB46" s="355">
        <f>SUMIF(PLAN1X_AGGREGATE!$B$2:$B$44,FB$3,PLAN1X_AGGREGATE!$C$2:$C$44)</f>
        <v>6000.04</v>
      </c>
      <c r="FC46" s="355">
        <f>SUMIF(PLAN1X_AGGREGATE!$B$2:$B$44,FC$3,PLAN1X_AGGREGATE!$C$2:$C$44)</f>
        <v>6000.04</v>
      </c>
      <c r="FD46" s="355">
        <f>SUMIF(PLAN1X_AGGREGATE!$B$2:$B$44,FD$3,PLAN1X_AGGREGATE!$C$2:$C$44)</f>
        <v>1833.06</v>
      </c>
      <c r="FE46" s="355">
        <f>SUMIF(PLAN1X_AGGREGATE!$B$2:$B$44,FE$3,PLAN1X_AGGREGATE!$C$2:$C$44)</f>
        <v>1833.06</v>
      </c>
      <c r="FF46" s="355">
        <f>SUMIF(PLAN1X_AGGREGATE!$B$2:$B$44,FF$3,PLAN1X_AGGREGATE!$C$2:$C$44)</f>
        <v>1833.06</v>
      </c>
      <c r="FG46" s="355">
        <f>SUMIF(PLAN1X_AGGREGATE!$B$2:$B$44,FG$3,PLAN1X_AGGREGATE!$C$2:$C$44)</f>
        <v>1833.06</v>
      </c>
      <c r="FH46" s="355">
        <f>SUMIF(PLAN1X_AGGREGATE!$B$2:$B$44,FH$3,PLAN1X_AGGREGATE!$C$2:$C$44)</f>
        <v>0</v>
      </c>
      <c r="FI46" s="355">
        <f>SUMIF(PLAN1X_AGGREGATE!$B$2:$B$44,FI$3,PLAN1X_AGGREGATE!$C$2:$C$44)</f>
        <v>0</v>
      </c>
      <c r="FJ46" s="355">
        <f>SUMIF(PLAN1X_AGGREGATE!$B$2:$B$44,FJ$3,PLAN1X_AGGREGATE!$C$2:$C$44)</f>
        <v>0</v>
      </c>
      <c r="FK46" s="355">
        <f>SUMIF(PLAN1X_AGGREGATE!$B$2:$B$44,FK$3,PLAN1X_AGGREGATE!$C$2:$C$44)</f>
        <v>0</v>
      </c>
      <c r="FL46" s="355">
        <f>SUMIF(PLAN1X_AGGREGATE!$B$2:$B$44,FL$3,PLAN1X_AGGREGATE!$C$2:$C$44)</f>
        <v>0</v>
      </c>
      <c r="FM46" s="355">
        <f>SUMIF(PLAN1X_AGGREGATE!$B$2:$B$44,FM$3,PLAN1X_AGGREGATE!$C$2:$C$44)</f>
        <v>0</v>
      </c>
      <c r="FN46" s="355">
        <f>SUMIF(PLAN1X_AGGREGATE!$B$2:$B$44,FN$3,PLAN1X_AGGREGATE!$C$2:$C$44)</f>
        <v>0</v>
      </c>
      <c r="FO46" s="355">
        <f>SUMIF(PLAN1X_AGGREGATE!$B$2:$B$44,FO$3,PLAN1X_AGGREGATE!$C$2:$C$44)</f>
        <v>0</v>
      </c>
      <c r="FP46" s="355">
        <f>SUMIF(PLAN1X_AGGREGATE!$B$2:$B$44,FP$3,PLAN1X_AGGREGATE!$C$2:$C$44)</f>
        <v>0</v>
      </c>
      <c r="FQ46" s="355">
        <f>SUMIF(PLAN1X_AGGREGATE!$B$2:$B$44,FQ$3,PLAN1X_AGGREGATE!$C$2:$C$44)</f>
        <v>0</v>
      </c>
      <c r="FR46" s="355">
        <f>SUMIF(PLAN1X_AGGREGATE!$B$2:$B$44,FR$3,PLAN1X_AGGREGATE!$C$2:$C$44)</f>
        <v>0</v>
      </c>
      <c r="FS46" s="355">
        <f>SUMIF(PLAN1X_AGGREGATE!$B$2:$B$44,FS$3,PLAN1X_AGGREGATE!$C$2:$C$44)</f>
        <v>0</v>
      </c>
      <c r="FT46" s="355">
        <f>SUMIF(PLAN1X_AGGREGATE!$B$2:$B$44,FT$3,PLAN1X_AGGREGATE!$C$2:$C$44)</f>
        <v>0</v>
      </c>
      <c r="FU46" s="355">
        <f>SUMIF(PLAN1X_AGGREGATE!$B$2:$B$44,FU$3,PLAN1X_AGGREGATE!$C$2:$C$44)</f>
        <v>0</v>
      </c>
      <c r="FV46" s="355">
        <f>SUMIF(PLAN1X_AGGREGATE!$B$2:$B$44,FV$3,PLAN1X_AGGREGATE!$C$2:$C$44)</f>
        <v>0</v>
      </c>
      <c r="FW46" s="355">
        <f>SUMIF(PLAN1X_AGGREGATE!$B$2:$B$44,FW$3,PLAN1X_AGGREGATE!$C$2:$C$44)</f>
        <v>0</v>
      </c>
      <c r="FX46" s="355">
        <f>SUMIF(PLAN1X_AGGREGATE!$B$2:$B$44,FX$3,PLAN1X_AGGREGATE!$C$2:$C$44)</f>
        <v>0</v>
      </c>
      <c r="FY46" s="355">
        <f>SUMIF(PLAN1X_AGGREGATE!$B$2:$B$44,FY$3,PLAN1X_AGGREGATE!$C$2:$C$44)</f>
        <v>0</v>
      </c>
      <c r="FZ46" s="355">
        <f>SUMIF(PLAN1X_AGGREGATE!$B$2:$B$44,FZ$3,PLAN1X_AGGREGATE!$C$2:$C$44)</f>
        <v>0</v>
      </c>
      <c r="GA46" s="355">
        <f>SUMIF(PLAN1X_AGGREGATE!$B$2:$B$44,GA$3,PLAN1X_AGGREGATE!$C$2:$C$44)</f>
        <v>0</v>
      </c>
      <c r="GB46" s="356"/>
      <c r="GC46" s="356"/>
      <c r="GD46" s="356"/>
      <c r="GE46" s="356"/>
      <c r="GF46" s="341"/>
      <c r="GG46" s="341"/>
      <c r="GH46" s="341"/>
      <c r="GI46" s="341"/>
      <c r="GJ46" s="341"/>
      <c r="GK46" s="341"/>
      <c r="GL46" s="341"/>
      <c r="GM46" s="341"/>
    </row>
    <row r="47" spans="6:195" s="265" customFormat="1" ht="12" customHeight="1">
      <c r="F47" s="540"/>
      <c r="G47" s="541"/>
      <c r="H47" s="542"/>
      <c r="I47" s="536" t="s">
        <v>492</v>
      </c>
      <c r="J47" s="536"/>
      <c r="K47" s="345"/>
      <c r="L47" s="345"/>
      <c r="M47" s="345"/>
      <c r="N47" s="345"/>
      <c r="O47" s="346"/>
      <c r="P47" s="355">
        <f>SUMIF(PLAN1X_AGGREGATE!$B$2:$B$44,P$3,PLAN1X_AGGREGATE!$D$2:$D$44)</f>
        <v>768922.8</v>
      </c>
      <c r="Q47" s="355">
        <f>SUMIF(PLAN1X_AGGREGATE!$B$2:$B$44,Q$3,PLAN1X_AGGREGATE!$D$2:$D$44)</f>
        <v>768922.8</v>
      </c>
      <c r="R47" s="355">
        <f>SUMIF(PLAN1X_AGGREGATE!$B$2:$B$44,R$3,PLAN1X_AGGREGATE!$D$2:$D$44)</f>
        <v>768922.8</v>
      </c>
      <c r="S47" s="355">
        <f>SUMIF(PLAN1X_AGGREGATE!$B$2:$B$44,S$3,PLAN1X_AGGREGATE!$D$2:$D$44)</f>
        <v>768922.8</v>
      </c>
      <c r="T47" s="355">
        <f>SUMIF(PLAN1X_AGGREGATE!$B$2:$B$44,T$3,PLAN1X_AGGREGATE!$D$2:$D$44)</f>
        <v>529247.15</v>
      </c>
      <c r="U47" s="355">
        <f>SUMIF(PLAN1X_AGGREGATE!$B$2:$B$44,U$3,PLAN1X_AGGREGATE!$D$2:$D$44)</f>
        <v>529247.15</v>
      </c>
      <c r="V47" s="355">
        <f>SUMIF(PLAN1X_AGGREGATE!$B$2:$B$44,V$3,PLAN1X_AGGREGATE!$D$2:$D$44)</f>
        <v>529247.15</v>
      </c>
      <c r="W47" s="355">
        <f>SUMIF(PLAN1X_AGGREGATE!$B$2:$B$44,W$3,PLAN1X_AGGREGATE!$D$2:$D$44)</f>
        <v>529247.15</v>
      </c>
      <c r="X47" s="355">
        <f>SUMIF(PLAN1X_AGGREGATE!$B$2:$B$44,X$3,PLAN1X_AGGREGATE!$D$2:$D$44)</f>
        <v>239675.65</v>
      </c>
      <c r="Y47" s="355">
        <f>SUMIF(PLAN1X_AGGREGATE!$B$2:$B$44,Y$3,PLAN1X_AGGREGATE!$D$2:$D$44)</f>
        <v>239675.65</v>
      </c>
      <c r="Z47" s="355">
        <f>SUMIF(PLAN1X_AGGREGATE!$B$2:$B$44,Z$3,PLAN1X_AGGREGATE!$D$2:$D$44)</f>
        <v>239675.65</v>
      </c>
      <c r="AA47" s="355">
        <f>SUMIF(PLAN1X_AGGREGATE!$B$2:$B$44,AA$3,PLAN1X_AGGREGATE!$D$2:$D$44)</f>
        <v>239675.65</v>
      </c>
      <c r="AB47" s="355">
        <f>SUMIF(PLAN1X_AGGREGATE!$B$2:$B$44,AB$3,PLAN1X_AGGREGATE!$D$2:$D$44)</f>
        <v>0</v>
      </c>
      <c r="AC47" s="355">
        <f>SUMIF(PLAN1X_AGGREGATE!$B$2:$B$44,AC$3,PLAN1X_AGGREGATE!$D$2:$D$44)</f>
        <v>0</v>
      </c>
      <c r="AD47" s="355">
        <f>SUMIF(PLAN1X_AGGREGATE!$B$2:$B$44,AD$3,PLAN1X_AGGREGATE!$D$2:$D$44)</f>
        <v>0</v>
      </c>
      <c r="AE47" s="355">
        <f>SUMIF(PLAN1X_AGGREGATE!$B$2:$B$44,AE$3,PLAN1X_AGGREGATE!$D$2:$D$44)</f>
        <v>0</v>
      </c>
      <c r="AF47" s="355">
        <f>SUMIF(PLAN1X_AGGREGATE!$B$2:$B$44,AF$3,PLAN1X_AGGREGATE!$D$2:$D$44)</f>
        <v>0</v>
      </c>
      <c r="AG47" s="355">
        <f>SUMIF(PLAN1X_AGGREGATE!$B$2:$B$44,AG$3,PLAN1X_AGGREGATE!$D$2:$D$44)</f>
        <v>0</v>
      </c>
      <c r="AH47" s="355">
        <f>SUMIF(PLAN1X_AGGREGATE!$B$2:$B$44,AH$3,PLAN1X_AGGREGATE!$D$2:$D$44)</f>
        <v>0</v>
      </c>
      <c r="AI47" s="355">
        <f>SUMIF(PLAN1X_AGGREGATE!$B$2:$B$44,AI$3,PLAN1X_AGGREGATE!$D$2:$D$44)</f>
        <v>0</v>
      </c>
      <c r="AJ47" s="355">
        <f>SUMIF(PLAN1X_AGGREGATE!$B$2:$B$44,AJ$3,PLAN1X_AGGREGATE!$D$2:$D$44)</f>
        <v>0</v>
      </c>
      <c r="AK47" s="355">
        <f>SUMIF(PLAN1X_AGGREGATE!$B$2:$B$44,AK$3,PLAN1X_AGGREGATE!$D$2:$D$44)</f>
        <v>0</v>
      </c>
      <c r="AL47" s="355">
        <f>SUMIF(PLAN1X_AGGREGATE!$B$2:$B$44,AL$3,PLAN1X_AGGREGATE!$D$2:$D$44)</f>
        <v>0</v>
      </c>
      <c r="AM47" s="355">
        <f>SUMIF(PLAN1X_AGGREGATE!$B$2:$B$44,AM$3,PLAN1X_AGGREGATE!$D$2:$D$44)</f>
        <v>0</v>
      </c>
      <c r="AN47" s="355">
        <f>SUMIF(PLAN1X_AGGREGATE!$B$2:$B$44,AN$3,PLAN1X_AGGREGATE!$D$2:$D$44)</f>
        <v>0</v>
      </c>
      <c r="AO47" s="355">
        <f>SUMIF(PLAN1X_AGGREGATE!$B$2:$B$44,AO$3,PLAN1X_AGGREGATE!$D$2:$D$44)</f>
        <v>0</v>
      </c>
      <c r="AP47" s="355">
        <f>SUMIF(PLAN1X_AGGREGATE!$B$2:$B$44,AP$3,PLAN1X_AGGREGATE!$D$2:$D$44)</f>
        <v>0</v>
      </c>
      <c r="AQ47" s="355">
        <f>SUMIF(PLAN1X_AGGREGATE!$B$2:$B$44,AQ$3,PLAN1X_AGGREGATE!$D$2:$D$44)</f>
        <v>0</v>
      </c>
      <c r="AR47" s="355">
        <f>SUMIF(PLAN1X_AGGREGATE!$B$2:$B$44,AR$3,PLAN1X_AGGREGATE!$D$2:$D$44)</f>
        <v>0</v>
      </c>
      <c r="AS47" s="355">
        <f>SUMIF(PLAN1X_AGGREGATE!$B$2:$B$44,AS$3,PLAN1X_AGGREGATE!$D$2:$D$44)</f>
        <v>0</v>
      </c>
      <c r="AT47" s="355">
        <f>SUMIF(PLAN1X_AGGREGATE!$B$2:$B$44,AT$3,PLAN1X_AGGREGATE!$D$2:$D$44)</f>
        <v>0</v>
      </c>
      <c r="AU47" s="355">
        <f>SUMIF(PLAN1X_AGGREGATE!$B$2:$B$44,AU$3,PLAN1X_AGGREGATE!$D$2:$D$44)</f>
        <v>0</v>
      </c>
      <c r="AV47" s="355">
        <f>SUMIF(PLAN1X_AGGREGATE!$B$2:$B$44,AV$3,PLAN1X_AGGREGATE!$D$2:$D$44)</f>
        <v>0</v>
      </c>
      <c r="AW47" s="355">
        <f>SUMIF(PLAN1X_AGGREGATE!$B$2:$B$44,AW$3,PLAN1X_AGGREGATE!$D$2:$D$44)</f>
        <v>0</v>
      </c>
      <c r="AX47" s="355">
        <f>SUMIF(PLAN1X_AGGREGATE!$B$2:$B$44,AX$3,PLAN1X_AGGREGATE!$D$2:$D$44)</f>
        <v>0</v>
      </c>
      <c r="AY47" s="355">
        <f>SUMIF(PLAN1X_AGGREGATE!$B$2:$B$44,AY$3,PLAN1X_AGGREGATE!$D$2:$D$44)</f>
        <v>0</v>
      </c>
      <c r="AZ47" s="355">
        <f>SUMIF(PLAN1X_AGGREGATE!$B$2:$B$44,AZ$3,PLAN1X_AGGREGATE!$D$2:$D$44)</f>
        <v>0</v>
      </c>
      <c r="BA47" s="355">
        <f>SUMIF(PLAN1X_AGGREGATE!$B$2:$B$44,BA$3,PLAN1X_AGGREGATE!$D$2:$D$44)</f>
        <v>0</v>
      </c>
      <c r="BB47" s="355">
        <f>SUMIF(PLAN1X_AGGREGATE!$B$2:$B$44,BB$3,PLAN1X_AGGREGATE!$D$2:$D$44)</f>
        <v>0</v>
      </c>
      <c r="BC47" s="355">
        <f>SUMIF(PLAN1X_AGGREGATE!$B$2:$B$44,BC$3,PLAN1X_AGGREGATE!$D$2:$D$44)</f>
        <v>0</v>
      </c>
      <c r="BD47" s="355">
        <f>SUMIF(PLAN1X_AGGREGATE!$B$2:$B$44,BD$3,PLAN1X_AGGREGATE!$D$2:$D$44)</f>
        <v>10.65</v>
      </c>
      <c r="BE47" s="355">
        <f>SUMIF(PLAN1X_AGGREGATE!$B$2:$B$44,BE$3,PLAN1X_AGGREGATE!$D$2:$D$44)</f>
        <v>10.65</v>
      </c>
      <c r="BF47" s="355">
        <f>SUMIF(PLAN1X_AGGREGATE!$B$2:$B$44,BF$3,PLAN1X_AGGREGATE!$D$2:$D$44)</f>
        <v>10.65</v>
      </c>
      <c r="BG47" s="355">
        <f>SUMIF(PLAN1X_AGGREGATE!$B$2:$B$44,BG$3,PLAN1X_AGGREGATE!$D$2:$D$44)</f>
        <v>10.65</v>
      </c>
      <c r="BH47" s="355">
        <f>SUMIF(PLAN1X_AGGREGATE!$B$2:$B$44,BH$3,PLAN1X_AGGREGATE!$D$2:$D$44)</f>
        <v>0</v>
      </c>
      <c r="BI47" s="355">
        <f>SUMIF(PLAN1X_AGGREGATE!$B$2:$B$44,BI$3,PLAN1X_AGGREGATE!$D$2:$D$44)</f>
        <v>0</v>
      </c>
      <c r="BJ47" s="355">
        <f>SUMIF(PLAN1X_AGGREGATE!$B$2:$B$44,BJ$3,PLAN1X_AGGREGATE!$D$2:$D$44)</f>
        <v>0</v>
      </c>
      <c r="BK47" s="355">
        <f>SUMIF(PLAN1X_AGGREGATE!$B$2:$B$44,BK$3,PLAN1X_AGGREGATE!$D$2:$D$44)</f>
        <v>0</v>
      </c>
      <c r="BL47" s="355">
        <f>SUMIF(PLAN1X_AGGREGATE!$B$2:$B$44,BL$3,PLAN1X_AGGREGATE!$D$2:$D$44)</f>
        <v>0</v>
      </c>
      <c r="BM47" s="355">
        <f>SUMIF(PLAN1X_AGGREGATE!$B$2:$B$44,BM$3,PLAN1X_AGGREGATE!$D$2:$D$44)</f>
        <v>0</v>
      </c>
      <c r="BN47" s="355">
        <f>SUMIF(PLAN1X_AGGREGATE!$B$2:$B$44,BN$3,PLAN1X_AGGREGATE!$D$2:$D$44)</f>
        <v>0</v>
      </c>
      <c r="BO47" s="355">
        <f>SUMIF(PLAN1X_AGGREGATE!$B$2:$B$44,BO$3,PLAN1X_AGGREGATE!$D$2:$D$44)</f>
        <v>0</v>
      </c>
      <c r="BP47" s="355">
        <f>SUMIF(PLAN1X_AGGREGATE!$B$2:$B$44,BP$3,PLAN1X_AGGREGATE!$D$2:$D$44)</f>
        <v>0</v>
      </c>
      <c r="BQ47" s="355">
        <f>SUMIF(PLAN1X_AGGREGATE!$B$2:$B$44,BQ$3,PLAN1X_AGGREGATE!$D$2:$D$44)</f>
        <v>0</v>
      </c>
      <c r="BR47" s="355">
        <f>SUMIF(PLAN1X_AGGREGATE!$B$2:$B$44,BR$3,PLAN1X_AGGREGATE!$D$2:$D$44)</f>
        <v>0</v>
      </c>
      <c r="BS47" s="355">
        <f>SUMIF(PLAN1X_AGGREGATE!$B$2:$B$44,BS$3,PLAN1X_AGGREGATE!$D$2:$D$44)</f>
        <v>0</v>
      </c>
      <c r="BT47" s="355">
        <f>SUMIF(PLAN1X_AGGREGATE!$B$2:$B$44,BT$3,PLAN1X_AGGREGATE!$D$2:$D$44)</f>
        <v>10.65</v>
      </c>
      <c r="BU47" s="355">
        <f>SUMIF(PLAN1X_AGGREGATE!$B$2:$B$44,BU$3,PLAN1X_AGGREGATE!$D$2:$D$44)</f>
        <v>10.65</v>
      </c>
      <c r="BV47" s="355">
        <f>SUMIF(PLAN1X_AGGREGATE!$B$2:$B$44,BV$3,PLAN1X_AGGREGATE!$D$2:$D$44)</f>
        <v>10.65</v>
      </c>
      <c r="BW47" s="355">
        <f>SUMIF(PLAN1X_AGGREGATE!$B$2:$B$44,BW$3,PLAN1X_AGGREGATE!$D$2:$D$44)</f>
        <v>10.65</v>
      </c>
      <c r="BX47" s="355">
        <f>SUMIF(PLAN1X_AGGREGATE!$B$2:$B$44,BX$3,PLAN1X_AGGREGATE!$D$2:$D$44)</f>
        <v>7371.32</v>
      </c>
      <c r="BY47" s="355">
        <f>SUMIF(PLAN1X_AGGREGATE!$B$2:$B$44,BY$3,PLAN1X_AGGREGATE!$D$2:$D$44)</f>
        <v>7371.32</v>
      </c>
      <c r="BZ47" s="355">
        <f>SUMIF(PLAN1X_AGGREGATE!$B$2:$B$44,BZ$3,PLAN1X_AGGREGATE!$D$2:$D$44)</f>
        <v>7371.32</v>
      </c>
      <c r="CA47" s="355">
        <f>SUMIF(PLAN1X_AGGREGATE!$B$2:$B$44,CA$3,PLAN1X_AGGREGATE!$D$2:$D$44)</f>
        <v>7371.32</v>
      </c>
      <c r="CB47" s="355">
        <f>SUMIF(PLAN1X_AGGREGATE!$B$2:$B$44,CB$3,PLAN1X_AGGREGATE!$D$2:$D$44)</f>
        <v>0</v>
      </c>
      <c r="CC47" s="355">
        <f>SUMIF(PLAN1X_AGGREGATE!$B$2:$B$44,CC$3,PLAN1X_AGGREGATE!$D$2:$D$44)</f>
        <v>0</v>
      </c>
      <c r="CD47" s="355">
        <f>SUMIF(PLAN1X_AGGREGATE!$B$2:$B$44,CD$3,PLAN1X_AGGREGATE!$D$2:$D$44)</f>
        <v>0</v>
      </c>
      <c r="CE47" s="355">
        <f>SUMIF(PLAN1X_AGGREGATE!$B$2:$B$44,CE$3,PLAN1X_AGGREGATE!$D$2:$D$44)</f>
        <v>0</v>
      </c>
      <c r="CF47" s="355">
        <f>SUMIF(PLAN1X_AGGREGATE!$B$2:$B$44,CF$3,PLAN1X_AGGREGATE!$D$2:$D$44)</f>
        <v>7371.32</v>
      </c>
      <c r="CG47" s="355">
        <f>SUMIF(PLAN1X_AGGREGATE!$B$2:$B$44,CG$3,PLAN1X_AGGREGATE!$D$2:$D$44)</f>
        <v>7371.32</v>
      </c>
      <c r="CH47" s="355">
        <f>SUMIF(PLAN1X_AGGREGATE!$B$2:$B$44,CH$3,PLAN1X_AGGREGATE!$D$2:$D$44)</f>
        <v>7371.32</v>
      </c>
      <c r="CI47" s="355">
        <f>SUMIF(PLAN1X_AGGREGATE!$B$2:$B$44,CI$3,PLAN1X_AGGREGATE!$D$2:$D$44)</f>
        <v>7371.32</v>
      </c>
      <c r="CJ47" s="355">
        <f>SUMIF(PLAN1X_AGGREGATE!$B$2:$B$44,CJ$3,PLAN1X_AGGREGATE!$D$2:$D$44)</f>
        <v>0</v>
      </c>
      <c r="CK47" s="355">
        <f>SUMIF(PLAN1X_AGGREGATE!$B$2:$B$44,CK$3,PLAN1X_AGGREGATE!$D$2:$D$44)</f>
        <v>0</v>
      </c>
      <c r="CL47" s="355">
        <f>SUMIF(PLAN1X_AGGREGATE!$B$2:$B$44,CL$3,PLAN1X_AGGREGATE!$D$2:$D$44)</f>
        <v>0</v>
      </c>
      <c r="CM47" s="355">
        <f>SUMIF(PLAN1X_AGGREGATE!$B$2:$B$44,CM$3,PLAN1X_AGGREGATE!$D$2:$D$44)</f>
        <v>0</v>
      </c>
      <c r="CN47" s="355">
        <f>SUMIF(PLAN1X_AGGREGATE!$B$2:$B$44,CN$3,PLAN1X_AGGREGATE!$D$2:$D$44)</f>
        <v>0</v>
      </c>
      <c r="CO47" s="355">
        <f>SUMIF(PLAN1X_AGGREGATE!$B$2:$B$44,CO$3,PLAN1X_AGGREGATE!$D$2:$D$44)</f>
        <v>0</v>
      </c>
      <c r="CP47" s="355">
        <f>SUMIF(PLAN1X_AGGREGATE!$B$2:$B$44,CP$3,PLAN1X_AGGREGATE!$D$2:$D$44)</f>
        <v>0</v>
      </c>
      <c r="CQ47" s="355">
        <f>SUMIF(PLAN1X_AGGREGATE!$B$2:$B$44,CQ$3,PLAN1X_AGGREGATE!$D$2:$D$44)</f>
        <v>0</v>
      </c>
      <c r="CR47" s="355">
        <f>SUMIF(PLAN1X_AGGREGATE!$B$2:$B$44,CR$3,PLAN1X_AGGREGATE!$D$2:$D$44)</f>
        <v>0</v>
      </c>
      <c r="CS47" s="355">
        <f>SUMIF(PLAN1X_AGGREGATE!$B$2:$B$44,CS$3,PLAN1X_AGGREGATE!$D$2:$D$44)</f>
        <v>0</v>
      </c>
      <c r="CT47" s="355">
        <f>SUMIF(PLAN1X_AGGREGATE!$B$2:$B$44,CT$3,PLAN1X_AGGREGATE!$D$2:$D$44)</f>
        <v>0</v>
      </c>
      <c r="CU47" s="355">
        <f>SUMIF(PLAN1X_AGGREGATE!$B$2:$B$44,CU$3,PLAN1X_AGGREGATE!$D$2:$D$44)</f>
        <v>0</v>
      </c>
      <c r="CV47" s="355">
        <f>SUMIF(PLAN1X_AGGREGATE!$B$2:$B$44,CV$3,PLAN1X_AGGREGATE!$D$2:$D$44)</f>
        <v>0</v>
      </c>
      <c r="CW47" s="355">
        <f>SUMIF(PLAN1X_AGGREGATE!$B$2:$B$44,CW$3,PLAN1X_AGGREGATE!$D$2:$D$44)</f>
        <v>0</v>
      </c>
      <c r="CX47" s="355">
        <f>SUMIF(PLAN1X_AGGREGATE!$B$2:$B$44,CX$3,PLAN1X_AGGREGATE!$D$2:$D$44)</f>
        <v>0</v>
      </c>
      <c r="CY47" s="355">
        <f>SUMIF(PLAN1X_AGGREGATE!$B$2:$B$44,CY$3,PLAN1X_AGGREGATE!$D$2:$D$44)</f>
        <v>0</v>
      </c>
      <c r="CZ47" s="355">
        <f>SUMIF(PLAN1X_AGGREGATE!$B$2:$B$44,CZ$3,PLAN1X_AGGREGATE!$D$2:$D$44)</f>
        <v>0</v>
      </c>
      <c r="DA47" s="355">
        <f>SUMIF(PLAN1X_AGGREGATE!$B$2:$B$44,DA$3,PLAN1X_AGGREGATE!$D$2:$D$44)</f>
        <v>0</v>
      </c>
      <c r="DB47" s="355">
        <f>SUMIF(PLAN1X_AGGREGATE!$B$2:$B$44,DB$3,PLAN1X_AGGREGATE!$D$2:$D$44)</f>
        <v>0</v>
      </c>
      <c r="DC47" s="355">
        <f>SUMIF(PLAN1X_AGGREGATE!$B$2:$B$44,DC$3,PLAN1X_AGGREGATE!$D$2:$D$44)</f>
        <v>0</v>
      </c>
      <c r="DD47" s="355">
        <f>SUMIF(PLAN1X_AGGREGATE!$B$2:$B$44,DD$3,PLAN1X_AGGREGATE!$D$2:$D$44)</f>
        <v>3716.18</v>
      </c>
      <c r="DE47" s="355">
        <f>SUMIF(PLAN1X_AGGREGATE!$B$2:$B$44,DE$3,PLAN1X_AGGREGATE!$D$2:$D$44)</f>
        <v>3716.18</v>
      </c>
      <c r="DF47" s="355">
        <f>SUMIF(PLAN1X_AGGREGATE!$B$2:$B$44,DF$3,PLAN1X_AGGREGATE!$D$2:$D$44)</f>
        <v>3716.18</v>
      </c>
      <c r="DG47" s="355">
        <f>SUMIF(PLAN1X_AGGREGATE!$B$2:$B$44,DG$3,PLAN1X_AGGREGATE!$D$2:$D$44)</f>
        <v>3716.18</v>
      </c>
      <c r="DH47" s="355">
        <f>SUMIF(PLAN1X_AGGREGATE!$B$2:$B$44,DH$3,PLAN1X_AGGREGATE!$D$2:$D$44)</f>
        <v>0</v>
      </c>
      <c r="DI47" s="355">
        <f>SUMIF(PLAN1X_AGGREGATE!$B$2:$B$44,DI$3,PLAN1X_AGGREGATE!$D$2:$D$44)</f>
        <v>0</v>
      </c>
      <c r="DJ47" s="355">
        <f>SUMIF(PLAN1X_AGGREGATE!$B$2:$B$44,DJ$3,PLAN1X_AGGREGATE!$D$2:$D$44)</f>
        <v>0</v>
      </c>
      <c r="DK47" s="355">
        <f>SUMIF(PLAN1X_AGGREGATE!$B$2:$B$44,DK$3,PLAN1X_AGGREGATE!$D$2:$D$44)</f>
        <v>0</v>
      </c>
      <c r="DL47" s="355">
        <f>SUMIF(PLAN1X_AGGREGATE!$B$2:$B$44,DL$3,PLAN1X_AGGREGATE!$D$2:$D$44)</f>
        <v>0</v>
      </c>
      <c r="DM47" s="355">
        <f>SUMIF(PLAN1X_AGGREGATE!$B$2:$B$44,DM$3,PLAN1X_AGGREGATE!$D$2:$D$44)</f>
        <v>0</v>
      </c>
      <c r="DN47" s="355">
        <f>SUMIF(PLAN1X_AGGREGATE!$B$2:$B$44,DN$3,PLAN1X_AGGREGATE!$D$2:$D$44)</f>
        <v>0</v>
      </c>
      <c r="DO47" s="355">
        <f>SUMIF(PLAN1X_AGGREGATE!$B$2:$B$44,DO$3,PLAN1X_AGGREGATE!$D$2:$D$44)</f>
        <v>0</v>
      </c>
      <c r="DP47" s="355">
        <f>SUMIF(PLAN1X_AGGREGATE!$B$2:$B$44,DP$3,PLAN1X_AGGREGATE!$D$2:$D$44)</f>
        <v>0</v>
      </c>
      <c r="DQ47" s="355">
        <f>SUMIF(PLAN1X_AGGREGATE!$B$2:$B$44,DQ$3,PLAN1X_AGGREGATE!$D$2:$D$44)</f>
        <v>0</v>
      </c>
      <c r="DR47" s="355">
        <f>SUMIF(PLAN1X_AGGREGATE!$B$2:$B$44,DR$3,PLAN1X_AGGREGATE!$D$2:$D$44)</f>
        <v>0</v>
      </c>
      <c r="DS47" s="355">
        <f>SUMIF(PLAN1X_AGGREGATE!$B$2:$B$44,DS$3,PLAN1X_AGGREGATE!$D$2:$D$44)</f>
        <v>0</v>
      </c>
      <c r="DT47" s="355">
        <f>SUMIF(PLAN1X_AGGREGATE!$B$2:$B$44,DT$3,PLAN1X_AGGREGATE!$D$2:$D$44)</f>
        <v>0</v>
      </c>
      <c r="DU47" s="355">
        <f>SUMIF(PLAN1X_AGGREGATE!$B$2:$B$44,DU$3,PLAN1X_AGGREGATE!$D$2:$D$44)</f>
        <v>0</v>
      </c>
      <c r="DV47" s="355">
        <f>SUMIF(PLAN1X_AGGREGATE!$B$2:$B$44,DV$3,PLAN1X_AGGREGATE!$D$2:$D$44)</f>
        <v>0</v>
      </c>
      <c r="DW47" s="355">
        <f>SUMIF(PLAN1X_AGGREGATE!$B$2:$B$44,DW$3,PLAN1X_AGGREGATE!$D$2:$D$44)</f>
        <v>0</v>
      </c>
      <c r="DX47" s="355">
        <f>SUMIF(PLAN1X_AGGREGATE!$B$2:$B$44,DX$3,PLAN1X_AGGREGATE!$D$2:$D$44)</f>
        <v>0</v>
      </c>
      <c r="DY47" s="355">
        <f>SUMIF(PLAN1X_AGGREGATE!$B$2:$B$44,DY$3,PLAN1X_AGGREGATE!$D$2:$D$44)</f>
        <v>0</v>
      </c>
      <c r="DZ47" s="355">
        <f>SUMIF(PLAN1X_AGGREGATE!$B$2:$B$44,DZ$3,PLAN1X_AGGREGATE!$D$2:$D$44)</f>
        <v>0</v>
      </c>
      <c r="EA47" s="355">
        <f>SUMIF(PLAN1X_AGGREGATE!$B$2:$B$44,EA$3,PLAN1X_AGGREGATE!$D$2:$D$44)</f>
        <v>0</v>
      </c>
      <c r="EB47" s="355">
        <f>SUMIF(PLAN1X_AGGREGATE!$B$2:$B$44,EB$3,PLAN1X_AGGREGATE!$D$2:$D$44)</f>
        <v>3716.18</v>
      </c>
      <c r="EC47" s="355">
        <f>SUMIF(PLAN1X_AGGREGATE!$B$2:$B$44,EC$3,PLAN1X_AGGREGATE!$D$2:$D$44)</f>
        <v>3716.18</v>
      </c>
      <c r="ED47" s="355">
        <f>SUMIF(PLAN1X_AGGREGATE!$B$2:$B$44,ED$3,PLAN1X_AGGREGATE!$D$2:$D$44)</f>
        <v>3716.18</v>
      </c>
      <c r="EE47" s="355">
        <f>SUMIF(PLAN1X_AGGREGATE!$B$2:$B$44,EE$3,PLAN1X_AGGREGATE!$D$2:$D$44)</f>
        <v>3716.18</v>
      </c>
      <c r="EF47" s="355">
        <f>SUMIF(PLAN1X_AGGREGATE!$B$2:$B$44,EF$3,PLAN1X_AGGREGATE!$D$2:$D$44)</f>
        <v>0</v>
      </c>
      <c r="EG47" s="355">
        <f>SUMIF(PLAN1X_AGGREGATE!$B$2:$B$44,EG$3,PLAN1X_AGGREGATE!$D$2:$D$44)</f>
        <v>0</v>
      </c>
      <c r="EH47" s="355">
        <f>SUMIF(PLAN1X_AGGREGATE!$B$2:$B$44,EH$3,PLAN1X_AGGREGATE!$D$2:$D$44)</f>
        <v>0</v>
      </c>
      <c r="EI47" s="355">
        <f>SUMIF(PLAN1X_AGGREGATE!$B$2:$B$44,EI$3,PLAN1X_AGGREGATE!$D$2:$D$44)</f>
        <v>0</v>
      </c>
      <c r="EJ47" s="355">
        <f>SUMIF(PLAN1X_AGGREGATE!$B$2:$B$44,EJ$3,PLAN1X_AGGREGATE!$D$2:$D$44)</f>
        <v>0</v>
      </c>
      <c r="EK47" s="355">
        <f>SUMIF(PLAN1X_AGGREGATE!$B$2:$B$44,EK$3,PLAN1X_AGGREGATE!$D$2:$D$44)</f>
        <v>0</v>
      </c>
      <c r="EL47" s="355">
        <f>SUMIF(PLAN1X_AGGREGATE!$B$2:$B$44,EL$3,PLAN1X_AGGREGATE!$D$2:$D$44)</f>
        <v>0</v>
      </c>
      <c r="EM47" s="355">
        <f>SUMIF(PLAN1X_AGGREGATE!$B$2:$B$44,EM$3,PLAN1X_AGGREGATE!$D$2:$D$44)</f>
        <v>0</v>
      </c>
      <c r="EN47" s="355">
        <f>SUMIF(PLAN1X_AGGREGATE!$B$2:$B$44,EN$3,PLAN1X_AGGREGATE!$D$2:$D$44)</f>
        <v>0</v>
      </c>
      <c r="EO47" s="355">
        <f>SUMIF(PLAN1X_AGGREGATE!$B$2:$B$44,EO$3,PLAN1X_AGGREGATE!$D$2:$D$44)</f>
        <v>0</v>
      </c>
      <c r="EP47" s="355">
        <f>SUMIF(PLAN1X_AGGREGATE!$B$2:$B$44,EP$3,PLAN1X_AGGREGATE!$D$2:$D$44)</f>
        <v>0</v>
      </c>
      <c r="EQ47" s="355">
        <f>SUMIF(PLAN1X_AGGREGATE!$B$2:$B$44,EQ$3,PLAN1X_AGGREGATE!$D$2:$D$44)</f>
        <v>0</v>
      </c>
      <c r="ER47" s="355">
        <f>SUMIF(PLAN1X_AGGREGATE!$B$2:$B$44,ER$3,PLAN1X_AGGREGATE!$D$2:$D$44)</f>
        <v>2878.2</v>
      </c>
      <c r="ES47" s="355">
        <f>SUMIF(PLAN1X_AGGREGATE!$B$2:$B$44,ES$3,PLAN1X_AGGREGATE!$D$2:$D$44)</f>
        <v>2878.2</v>
      </c>
      <c r="ET47" s="355">
        <f>SUMIF(PLAN1X_AGGREGATE!$B$2:$B$44,ET$3,PLAN1X_AGGREGATE!$D$2:$D$44)</f>
        <v>2878.2</v>
      </c>
      <c r="EU47" s="355">
        <f>SUMIF(PLAN1X_AGGREGATE!$B$2:$B$44,EU$3,PLAN1X_AGGREGATE!$D$2:$D$44)</f>
        <v>2878.2</v>
      </c>
      <c r="EV47" s="355">
        <f>SUMIF(PLAN1X_AGGREGATE!$B$2:$B$44,EV$3,PLAN1X_AGGREGATE!$D$2:$D$44)</f>
        <v>0</v>
      </c>
      <c r="EW47" s="355">
        <f>SUMIF(PLAN1X_AGGREGATE!$B$2:$B$44,EW$3,PLAN1X_AGGREGATE!$D$2:$D$44)</f>
        <v>0</v>
      </c>
      <c r="EX47" s="355">
        <f>SUMIF(PLAN1X_AGGREGATE!$B$2:$B$44,EX$3,PLAN1X_AGGREGATE!$D$2:$D$44)</f>
        <v>0</v>
      </c>
      <c r="EY47" s="355">
        <f>SUMIF(PLAN1X_AGGREGATE!$B$2:$B$44,EY$3,PLAN1X_AGGREGATE!$D$2:$D$44)</f>
        <v>0</v>
      </c>
      <c r="EZ47" s="355">
        <f>SUMIF(PLAN1X_AGGREGATE!$B$2:$B$44,EZ$3,PLAN1X_AGGREGATE!$D$2:$D$44)</f>
        <v>547.73</v>
      </c>
      <c r="FA47" s="355">
        <f>SUMIF(PLAN1X_AGGREGATE!$B$2:$B$44,FA$3,PLAN1X_AGGREGATE!$D$2:$D$44)</f>
        <v>547.73</v>
      </c>
      <c r="FB47" s="355">
        <f>SUMIF(PLAN1X_AGGREGATE!$B$2:$B$44,FB$3,PLAN1X_AGGREGATE!$D$2:$D$44)</f>
        <v>547.73</v>
      </c>
      <c r="FC47" s="355">
        <f>SUMIF(PLAN1X_AGGREGATE!$B$2:$B$44,FC$3,PLAN1X_AGGREGATE!$D$2:$D$44)</f>
        <v>547.73</v>
      </c>
      <c r="FD47" s="355">
        <f>SUMIF(PLAN1X_AGGREGATE!$B$2:$B$44,FD$3,PLAN1X_AGGREGATE!$D$2:$D$44)</f>
        <v>639.57000000000005</v>
      </c>
      <c r="FE47" s="355">
        <f>SUMIF(PLAN1X_AGGREGATE!$B$2:$B$44,FE$3,PLAN1X_AGGREGATE!$D$2:$D$44)</f>
        <v>639.57000000000005</v>
      </c>
      <c r="FF47" s="355">
        <f>SUMIF(PLAN1X_AGGREGATE!$B$2:$B$44,FF$3,PLAN1X_AGGREGATE!$D$2:$D$44)</f>
        <v>639.57000000000005</v>
      </c>
      <c r="FG47" s="355">
        <f>SUMIF(PLAN1X_AGGREGATE!$B$2:$B$44,FG$3,PLAN1X_AGGREGATE!$D$2:$D$44)</f>
        <v>639.57000000000005</v>
      </c>
      <c r="FH47" s="355">
        <f>SUMIF(PLAN1X_AGGREGATE!$B$2:$B$44,FH$3,PLAN1X_AGGREGATE!$D$2:$D$44)</f>
        <v>0</v>
      </c>
      <c r="FI47" s="355">
        <f>SUMIF(PLAN1X_AGGREGATE!$B$2:$B$44,FI$3,PLAN1X_AGGREGATE!$D$2:$D$44)</f>
        <v>0</v>
      </c>
      <c r="FJ47" s="355">
        <f>SUMIF(PLAN1X_AGGREGATE!$B$2:$B$44,FJ$3,PLAN1X_AGGREGATE!$D$2:$D$44)</f>
        <v>0</v>
      </c>
      <c r="FK47" s="355">
        <f>SUMIF(PLAN1X_AGGREGATE!$B$2:$B$44,FK$3,PLAN1X_AGGREGATE!$D$2:$D$44)</f>
        <v>0</v>
      </c>
      <c r="FL47" s="355">
        <f>SUMIF(PLAN1X_AGGREGATE!$B$2:$B$44,FL$3,PLAN1X_AGGREGATE!$D$2:$D$44)</f>
        <v>0</v>
      </c>
      <c r="FM47" s="355">
        <f>SUMIF(PLAN1X_AGGREGATE!$B$2:$B$44,FM$3,PLAN1X_AGGREGATE!$D$2:$D$44)</f>
        <v>0</v>
      </c>
      <c r="FN47" s="355">
        <f>SUMIF(PLAN1X_AGGREGATE!$B$2:$B$44,FN$3,PLAN1X_AGGREGATE!$D$2:$D$44)</f>
        <v>0</v>
      </c>
      <c r="FO47" s="355">
        <f>SUMIF(PLAN1X_AGGREGATE!$B$2:$B$44,FO$3,PLAN1X_AGGREGATE!$D$2:$D$44)</f>
        <v>0</v>
      </c>
      <c r="FP47" s="355">
        <f>SUMIF(PLAN1X_AGGREGATE!$B$2:$B$44,FP$3,PLAN1X_AGGREGATE!$D$2:$D$44)</f>
        <v>0</v>
      </c>
      <c r="FQ47" s="355">
        <f>SUMIF(PLAN1X_AGGREGATE!$B$2:$B$44,FQ$3,PLAN1X_AGGREGATE!$D$2:$D$44)</f>
        <v>0</v>
      </c>
      <c r="FR47" s="355">
        <f>SUMIF(PLAN1X_AGGREGATE!$B$2:$B$44,FR$3,PLAN1X_AGGREGATE!$D$2:$D$44)</f>
        <v>0</v>
      </c>
      <c r="FS47" s="355">
        <f>SUMIF(PLAN1X_AGGREGATE!$B$2:$B$44,FS$3,PLAN1X_AGGREGATE!$D$2:$D$44)</f>
        <v>0</v>
      </c>
      <c r="FT47" s="355">
        <f>SUMIF(PLAN1X_AGGREGATE!$B$2:$B$44,FT$3,PLAN1X_AGGREGATE!$D$2:$D$44)</f>
        <v>0</v>
      </c>
      <c r="FU47" s="355">
        <f>SUMIF(PLAN1X_AGGREGATE!$B$2:$B$44,FU$3,PLAN1X_AGGREGATE!$D$2:$D$44)</f>
        <v>0</v>
      </c>
      <c r="FV47" s="355">
        <f>SUMIF(PLAN1X_AGGREGATE!$B$2:$B$44,FV$3,PLAN1X_AGGREGATE!$D$2:$D$44)</f>
        <v>0</v>
      </c>
      <c r="FW47" s="355">
        <f>SUMIF(PLAN1X_AGGREGATE!$B$2:$B$44,FW$3,PLAN1X_AGGREGATE!$D$2:$D$44)</f>
        <v>0</v>
      </c>
      <c r="FX47" s="355">
        <f>SUMIF(PLAN1X_AGGREGATE!$B$2:$B$44,FX$3,PLAN1X_AGGREGATE!$D$2:$D$44)</f>
        <v>0</v>
      </c>
      <c r="FY47" s="355">
        <f>SUMIF(PLAN1X_AGGREGATE!$B$2:$B$44,FY$3,PLAN1X_AGGREGATE!$D$2:$D$44)</f>
        <v>0</v>
      </c>
      <c r="FZ47" s="355">
        <f>SUMIF(PLAN1X_AGGREGATE!$B$2:$B$44,FZ$3,PLAN1X_AGGREGATE!$D$2:$D$44)</f>
        <v>0</v>
      </c>
      <c r="GA47" s="355">
        <f>SUMIF(PLAN1X_AGGREGATE!$B$2:$B$44,GA$3,PLAN1X_AGGREGATE!$D$2:$D$44)</f>
        <v>0</v>
      </c>
      <c r="GB47" s="356"/>
      <c r="GC47" s="356"/>
      <c r="GD47" s="356"/>
      <c r="GE47" s="356"/>
      <c r="GF47" s="341"/>
      <c r="GG47" s="341"/>
      <c r="GH47" s="341"/>
      <c r="GI47" s="341"/>
      <c r="GJ47" s="341"/>
      <c r="GK47" s="341"/>
      <c r="GL47" s="341"/>
      <c r="GM47" s="341"/>
    </row>
    <row r="48" spans="6:195" s="265" customFormat="1" ht="12" customHeight="1">
      <c r="F48" s="543"/>
      <c r="G48" s="544"/>
      <c r="H48" s="545"/>
      <c r="I48" s="536" t="s">
        <v>493</v>
      </c>
      <c r="J48" s="536"/>
      <c r="K48" s="345"/>
      <c r="L48" s="345"/>
      <c r="M48" s="345"/>
      <c r="N48" s="345"/>
      <c r="O48" s="346"/>
      <c r="P48" s="355">
        <f>SUMIF(PLAN1X_AGGREGATE!$B$2:$B$44,P$3,PLAN1X_AGGREGATE!$E$2:$E$44)</f>
        <v>3877034.34</v>
      </c>
      <c r="Q48" s="355">
        <f>SUMIF(PLAN1X_AGGREGATE!$B$2:$B$44,Q$3,PLAN1X_AGGREGATE!$E$2:$E$44)</f>
        <v>3877034.34</v>
      </c>
      <c r="R48" s="355">
        <f>SUMIF(PLAN1X_AGGREGATE!$B$2:$B$44,R$3,PLAN1X_AGGREGATE!$E$2:$E$44)</f>
        <v>3877034.34</v>
      </c>
      <c r="S48" s="355">
        <f>SUMIF(PLAN1X_AGGREGATE!$B$2:$B$44,S$3,PLAN1X_AGGREGATE!$E$2:$E$44)</f>
        <v>3877034.34</v>
      </c>
      <c r="T48" s="355">
        <f>SUMIF(PLAN1X_AGGREGATE!$B$2:$B$44,T$3,PLAN1X_AGGREGATE!$E$2:$E$44)</f>
        <v>2746946.05</v>
      </c>
      <c r="U48" s="355">
        <f>SUMIF(PLAN1X_AGGREGATE!$B$2:$B$44,U$3,PLAN1X_AGGREGATE!$E$2:$E$44)</f>
        <v>2746946.05</v>
      </c>
      <c r="V48" s="355">
        <f>SUMIF(PLAN1X_AGGREGATE!$B$2:$B$44,V$3,PLAN1X_AGGREGATE!$E$2:$E$44)</f>
        <v>2746946.05</v>
      </c>
      <c r="W48" s="355">
        <f>SUMIF(PLAN1X_AGGREGATE!$B$2:$B$44,W$3,PLAN1X_AGGREGATE!$E$2:$E$44)</f>
        <v>2746946.05</v>
      </c>
      <c r="X48" s="355">
        <f>SUMIF(PLAN1X_AGGREGATE!$B$2:$B$44,X$3,PLAN1X_AGGREGATE!$E$2:$E$44)</f>
        <v>1130088.29</v>
      </c>
      <c r="Y48" s="355">
        <f>SUMIF(PLAN1X_AGGREGATE!$B$2:$B$44,Y$3,PLAN1X_AGGREGATE!$E$2:$E$44)</f>
        <v>1130088.29</v>
      </c>
      <c r="Z48" s="355">
        <f>SUMIF(PLAN1X_AGGREGATE!$B$2:$B$44,Z$3,PLAN1X_AGGREGATE!$E$2:$E$44)</f>
        <v>1130088.29</v>
      </c>
      <c r="AA48" s="355">
        <f>SUMIF(PLAN1X_AGGREGATE!$B$2:$B$44,AA$3,PLAN1X_AGGREGATE!$E$2:$E$44)</f>
        <v>1130088.29</v>
      </c>
      <c r="AB48" s="355">
        <f>SUMIF(PLAN1X_AGGREGATE!$B$2:$B$44,AB$3,PLAN1X_AGGREGATE!$E$2:$E$44)</f>
        <v>0</v>
      </c>
      <c r="AC48" s="355">
        <f>SUMIF(PLAN1X_AGGREGATE!$B$2:$B$44,AC$3,PLAN1X_AGGREGATE!$E$2:$E$44)</f>
        <v>0</v>
      </c>
      <c r="AD48" s="355">
        <f>SUMIF(PLAN1X_AGGREGATE!$B$2:$B$44,AD$3,PLAN1X_AGGREGATE!$E$2:$E$44)</f>
        <v>0</v>
      </c>
      <c r="AE48" s="355">
        <f>SUMIF(PLAN1X_AGGREGATE!$B$2:$B$44,AE$3,PLAN1X_AGGREGATE!$E$2:$E$44)</f>
        <v>0</v>
      </c>
      <c r="AF48" s="355">
        <f>SUMIF(PLAN1X_AGGREGATE!$B$2:$B$44,AF$3,PLAN1X_AGGREGATE!$E$2:$E$44)</f>
        <v>0</v>
      </c>
      <c r="AG48" s="355">
        <f>SUMIF(PLAN1X_AGGREGATE!$B$2:$B$44,AG$3,PLAN1X_AGGREGATE!$E$2:$E$44)</f>
        <v>0</v>
      </c>
      <c r="AH48" s="355">
        <f>SUMIF(PLAN1X_AGGREGATE!$B$2:$B$44,AH$3,PLAN1X_AGGREGATE!$E$2:$E$44)</f>
        <v>0</v>
      </c>
      <c r="AI48" s="355">
        <f>SUMIF(PLAN1X_AGGREGATE!$B$2:$B$44,AI$3,PLAN1X_AGGREGATE!$E$2:$E$44)</f>
        <v>0</v>
      </c>
      <c r="AJ48" s="355">
        <f>SUMIF(PLAN1X_AGGREGATE!$B$2:$B$44,AJ$3,PLAN1X_AGGREGATE!$E$2:$E$44)</f>
        <v>0</v>
      </c>
      <c r="AK48" s="355">
        <f>SUMIF(PLAN1X_AGGREGATE!$B$2:$B$44,AK$3,PLAN1X_AGGREGATE!$E$2:$E$44)</f>
        <v>0</v>
      </c>
      <c r="AL48" s="355">
        <f>SUMIF(PLAN1X_AGGREGATE!$B$2:$B$44,AL$3,PLAN1X_AGGREGATE!$E$2:$E$44)</f>
        <v>0</v>
      </c>
      <c r="AM48" s="355">
        <f>SUMIF(PLAN1X_AGGREGATE!$B$2:$B$44,AM$3,PLAN1X_AGGREGATE!$E$2:$E$44)</f>
        <v>0</v>
      </c>
      <c r="AN48" s="355">
        <f>SUMIF(PLAN1X_AGGREGATE!$B$2:$B$44,AN$3,PLAN1X_AGGREGATE!$E$2:$E$44)</f>
        <v>0</v>
      </c>
      <c r="AO48" s="355">
        <f>SUMIF(PLAN1X_AGGREGATE!$B$2:$B$44,AO$3,PLAN1X_AGGREGATE!$E$2:$E$44)</f>
        <v>0</v>
      </c>
      <c r="AP48" s="355">
        <f>SUMIF(PLAN1X_AGGREGATE!$B$2:$B$44,AP$3,PLAN1X_AGGREGATE!$E$2:$E$44)</f>
        <v>0</v>
      </c>
      <c r="AQ48" s="355">
        <f>SUMIF(PLAN1X_AGGREGATE!$B$2:$B$44,AQ$3,PLAN1X_AGGREGATE!$E$2:$E$44)</f>
        <v>0</v>
      </c>
      <c r="AR48" s="355">
        <f>SUMIF(PLAN1X_AGGREGATE!$B$2:$B$44,AR$3,PLAN1X_AGGREGATE!$E$2:$E$44)</f>
        <v>0</v>
      </c>
      <c r="AS48" s="355">
        <f>SUMIF(PLAN1X_AGGREGATE!$B$2:$B$44,AS$3,PLAN1X_AGGREGATE!$E$2:$E$44)</f>
        <v>0</v>
      </c>
      <c r="AT48" s="355">
        <f>SUMIF(PLAN1X_AGGREGATE!$B$2:$B$44,AT$3,PLAN1X_AGGREGATE!$E$2:$E$44)</f>
        <v>0</v>
      </c>
      <c r="AU48" s="355">
        <f>SUMIF(PLAN1X_AGGREGATE!$B$2:$B$44,AU$3,PLAN1X_AGGREGATE!$E$2:$E$44)</f>
        <v>0</v>
      </c>
      <c r="AV48" s="355">
        <f>SUMIF(PLAN1X_AGGREGATE!$B$2:$B$44,AV$3,PLAN1X_AGGREGATE!$E$2:$E$44)</f>
        <v>0</v>
      </c>
      <c r="AW48" s="355">
        <f>SUMIF(PLAN1X_AGGREGATE!$B$2:$B$44,AW$3,PLAN1X_AGGREGATE!$E$2:$E$44)</f>
        <v>0</v>
      </c>
      <c r="AX48" s="355">
        <f>SUMIF(PLAN1X_AGGREGATE!$B$2:$B$44,AX$3,PLAN1X_AGGREGATE!$E$2:$E$44)</f>
        <v>0</v>
      </c>
      <c r="AY48" s="355">
        <f>SUMIF(PLAN1X_AGGREGATE!$B$2:$B$44,AY$3,PLAN1X_AGGREGATE!$E$2:$E$44)</f>
        <v>0</v>
      </c>
      <c r="AZ48" s="355">
        <f>SUMIF(PLAN1X_AGGREGATE!$B$2:$B$44,AZ$3,PLAN1X_AGGREGATE!$E$2:$E$44)</f>
        <v>0</v>
      </c>
      <c r="BA48" s="355">
        <f>SUMIF(PLAN1X_AGGREGATE!$B$2:$B$44,BA$3,PLAN1X_AGGREGATE!$E$2:$E$44)</f>
        <v>0</v>
      </c>
      <c r="BB48" s="355">
        <f>SUMIF(PLAN1X_AGGREGATE!$B$2:$B$44,BB$3,PLAN1X_AGGREGATE!$E$2:$E$44)</f>
        <v>0</v>
      </c>
      <c r="BC48" s="355">
        <f>SUMIF(PLAN1X_AGGREGATE!$B$2:$B$44,BC$3,PLAN1X_AGGREGATE!$E$2:$E$44)</f>
        <v>0</v>
      </c>
      <c r="BD48" s="355">
        <f>SUMIF(PLAN1X_AGGREGATE!$B$2:$B$44,BD$3,PLAN1X_AGGREGATE!$E$2:$E$44)</f>
        <v>498.6</v>
      </c>
      <c r="BE48" s="355">
        <f>SUMIF(PLAN1X_AGGREGATE!$B$2:$B$44,BE$3,PLAN1X_AGGREGATE!$E$2:$E$44)</f>
        <v>498.6</v>
      </c>
      <c r="BF48" s="355">
        <f>SUMIF(PLAN1X_AGGREGATE!$B$2:$B$44,BF$3,PLAN1X_AGGREGATE!$E$2:$E$44)</f>
        <v>498.6</v>
      </c>
      <c r="BG48" s="355">
        <f>SUMIF(PLAN1X_AGGREGATE!$B$2:$B$44,BG$3,PLAN1X_AGGREGATE!$E$2:$E$44)</f>
        <v>498.6</v>
      </c>
      <c r="BH48" s="355">
        <f>SUMIF(PLAN1X_AGGREGATE!$B$2:$B$44,BH$3,PLAN1X_AGGREGATE!$E$2:$E$44)</f>
        <v>0</v>
      </c>
      <c r="BI48" s="355">
        <f>SUMIF(PLAN1X_AGGREGATE!$B$2:$B$44,BI$3,PLAN1X_AGGREGATE!$E$2:$E$44)</f>
        <v>0</v>
      </c>
      <c r="BJ48" s="355">
        <f>SUMIF(PLAN1X_AGGREGATE!$B$2:$B$44,BJ$3,PLAN1X_AGGREGATE!$E$2:$E$44)</f>
        <v>0</v>
      </c>
      <c r="BK48" s="355">
        <f>SUMIF(PLAN1X_AGGREGATE!$B$2:$B$44,BK$3,PLAN1X_AGGREGATE!$E$2:$E$44)</f>
        <v>0</v>
      </c>
      <c r="BL48" s="355">
        <f>SUMIF(PLAN1X_AGGREGATE!$B$2:$B$44,BL$3,PLAN1X_AGGREGATE!$E$2:$E$44)</f>
        <v>0</v>
      </c>
      <c r="BM48" s="355">
        <f>SUMIF(PLAN1X_AGGREGATE!$B$2:$B$44,BM$3,PLAN1X_AGGREGATE!$E$2:$E$44)</f>
        <v>0</v>
      </c>
      <c r="BN48" s="355">
        <f>SUMIF(PLAN1X_AGGREGATE!$B$2:$B$44,BN$3,PLAN1X_AGGREGATE!$E$2:$E$44)</f>
        <v>0</v>
      </c>
      <c r="BO48" s="355">
        <f>SUMIF(PLAN1X_AGGREGATE!$B$2:$B$44,BO$3,PLAN1X_AGGREGATE!$E$2:$E$44)</f>
        <v>0</v>
      </c>
      <c r="BP48" s="355">
        <f>SUMIF(PLAN1X_AGGREGATE!$B$2:$B$44,BP$3,PLAN1X_AGGREGATE!$E$2:$E$44)</f>
        <v>0</v>
      </c>
      <c r="BQ48" s="355">
        <f>SUMIF(PLAN1X_AGGREGATE!$B$2:$B$44,BQ$3,PLAN1X_AGGREGATE!$E$2:$E$44)</f>
        <v>0</v>
      </c>
      <c r="BR48" s="355">
        <f>SUMIF(PLAN1X_AGGREGATE!$B$2:$B$44,BR$3,PLAN1X_AGGREGATE!$E$2:$E$44)</f>
        <v>0</v>
      </c>
      <c r="BS48" s="355">
        <f>SUMIF(PLAN1X_AGGREGATE!$B$2:$B$44,BS$3,PLAN1X_AGGREGATE!$E$2:$E$44)</f>
        <v>0</v>
      </c>
      <c r="BT48" s="355">
        <f>SUMIF(PLAN1X_AGGREGATE!$B$2:$B$44,BT$3,PLAN1X_AGGREGATE!$E$2:$E$44)</f>
        <v>498.6</v>
      </c>
      <c r="BU48" s="355">
        <f>SUMIF(PLAN1X_AGGREGATE!$B$2:$B$44,BU$3,PLAN1X_AGGREGATE!$E$2:$E$44)</f>
        <v>498.6</v>
      </c>
      <c r="BV48" s="355">
        <f>SUMIF(PLAN1X_AGGREGATE!$B$2:$B$44,BV$3,PLAN1X_AGGREGATE!$E$2:$E$44)</f>
        <v>498.6</v>
      </c>
      <c r="BW48" s="355">
        <f>SUMIF(PLAN1X_AGGREGATE!$B$2:$B$44,BW$3,PLAN1X_AGGREGATE!$E$2:$E$44)</f>
        <v>498.6</v>
      </c>
      <c r="BX48" s="355">
        <f>SUMIF(PLAN1X_AGGREGATE!$B$2:$B$44,BX$3,PLAN1X_AGGREGATE!$E$2:$E$44)</f>
        <v>76466.080000000002</v>
      </c>
      <c r="BY48" s="355">
        <f>SUMIF(PLAN1X_AGGREGATE!$B$2:$B$44,BY$3,PLAN1X_AGGREGATE!$E$2:$E$44)</f>
        <v>76466.080000000002</v>
      </c>
      <c r="BZ48" s="355">
        <f>SUMIF(PLAN1X_AGGREGATE!$B$2:$B$44,BZ$3,PLAN1X_AGGREGATE!$E$2:$E$44)</f>
        <v>76466.080000000002</v>
      </c>
      <c r="CA48" s="355">
        <f>SUMIF(PLAN1X_AGGREGATE!$B$2:$B$44,CA$3,PLAN1X_AGGREGATE!$E$2:$E$44)</f>
        <v>76466.080000000002</v>
      </c>
      <c r="CB48" s="355">
        <f>SUMIF(PLAN1X_AGGREGATE!$B$2:$B$44,CB$3,PLAN1X_AGGREGATE!$E$2:$E$44)</f>
        <v>0</v>
      </c>
      <c r="CC48" s="355">
        <f>SUMIF(PLAN1X_AGGREGATE!$B$2:$B$44,CC$3,PLAN1X_AGGREGATE!$E$2:$E$44)</f>
        <v>0</v>
      </c>
      <c r="CD48" s="355">
        <f>SUMIF(PLAN1X_AGGREGATE!$B$2:$B$44,CD$3,PLAN1X_AGGREGATE!$E$2:$E$44)</f>
        <v>0</v>
      </c>
      <c r="CE48" s="355">
        <f>SUMIF(PLAN1X_AGGREGATE!$B$2:$B$44,CE$3,PLAN1X_AGGREGATE!$E$2:$E$44)</f>
        <v>0</v>
      </c>
      <c r="CF48" s="355">
        <f>SUMIF(PLAN1X_AGGREGATE!$B$2:$B$44,CF$3,PLAN1X_AGGREGATE!$E$2:$E$44)</f>
        <v>76466.080000000002</v>
      </c>
      <c r="CG48" s="355">
        <f>SUMIF(PLAN1X_AGGREGATE!$B$2:$B$44,CG$3,PLAN1X_AGGREGATE!$E$2:$E$44)</f>
        <v>76466.080000000002</v>
      </c>
      <c r="CH48" s="355">
        <f>SUMIF(PLAN1X_AGGREGATE!$B$2:$B$44,CH$3,PLAN1X_AGGREGATE!$E$2:$E$44)</f>
        <v>76466.080000000002</v>
      </c>
      <c r="CI48" s="355">
        <f>SUMIF(PLAN1X_AGGREGATE!$B$2:$B$44,CI$3,PLAN1X_AGGREGATE!$E$2:$E$44)</f>
        <v>76466.080000000002</v>
      </c>
      <c r="CJ48" s="355">
        <f>SUMIF(PLAN1X_AGGREGATE!$B$2:$B$44,CJ$3,PLAN1X_AGGREGATE!$E$2:$E$44)</f>
        <v>0</v>
      </c>
      <c r="CK48" s="355">
        <f>SUMIF(PLAN1X_AGGREGATE!$B$2:$B$44,CK$3,PLAN1X_AGGREGATE!$E$2:$E$44)</f>
        <v>0</v>
      </c>
      <c r="CL48" s="355">
        <f>SUMIF(PLAN1X_AGGREGATE!$B$2:$B$44,CL$3,PLAN1X_AGGREGATE!$E$2:$E$44)</f>
        <v>0</v>
      </c>
      <c r="CM48" s="355">
        <f>SUMIF(PLAN1X_AGGREGATE!$B$2:$B$44,CM$3,PLAN1X_AGGREGATE!$E$2:$E$44)</f>
        <v>0</v>
      </c>
      <c r="CN48" s="355">
        <f>SUMIF(PLAN1X_AGGREGATE!$B$2:$B$44,CN$3,PLAN1X_AGGREGATE!$E$2:$E$44)</f>
        <v>0</v>
      </c>
      <c r="CO48" s="355">
        <f>SUMIF(PLAN1X_AGGREGATE!$B$2:$B$44,CO$3,PLAN1X_AGGREGATE!$E$2:$E$44)</f>
        <v>0</v>
      </c>
      <c r="CP48" s="355">
        <f>SUMIF(PLAN1X_AGGREGATE!$B$2:$B$44,CP$3,PLAN1X_AGGREGATE!$E$2:$E$44)</f>
        <v>0</v>
      </c>
      <c r="CQ48" s="355">
        <f>SUMIF(PLAN1X_AGGREGATE!$B$2:$B$44,CQ$3,PLAN1X_AGGREGATE!$E$2:$E$44)</f>
        <v>0</v>
      </c>
      <c r="CR48" s="355">
        <f>SUMIF(PLAN1X_AGGREGATE!$B$2:$B$44,CR$3,PLAN1X_AGGREGATE!$E$2:$E$44)</f>
        <v>0</v>
      </c>
      <c r="CS48" s="355">
        <f>SUMIF(PLAN1X_AGGREGATE!$B$2:$B$44,CS$3,PLAN1X_AGGREGATE!$E$2:$E$44)</f>
        <v>0</v>
      </c>
      <c r="CT48" s="355">
        <f>SUMIF(PLAN1X_AGGREGATE!$B$2:$B$44,CT$3,PLAN1X_AGGREGATE!$E$2:$E$44)</f>
        <v>0</v>
      </c>
      <c r="CU48" s="355">
        <f>SUMIF(PLAN1X_AGGREGATE!$B$2:$B$44,CU$3,PLAN1X_AGGREGATE!$E$2:$E$44)</f>
        <v>0</v>
      </c>
      <c r="CV48" s="355">
        <f>SUMIF(PLAN1X_AGGREGATE!$B$2:$B$44,CV$3,PLAN1X_AGGREGATE!$E$2:$E$44)</f>
        <v>0</v>
      </c>
      <c r="CW48" s="355">
        <f>SUMIF(PLAN1X_AGGREGATE!$B$2:$B$44,CW$3,PLAN1X_AGGREGATE!$E$2:$E$44)</f>
        <v>0</v>
      </c>
      <c r="CX48" s="355">
        <f>SUMIF(PLAN1X_AGGREGATE!$B$2:$B$44,CX$3,PLAN1X_AGGREGATE!$E$2:$E$44)</f>
        <v>0</v>
      </c>
      <c r="CY48" s="355">
        <f>SUMIF(PLAN1X_AGGREGATE!$B$2:$B$44,CY$3,PLAN1X_AGGREGATE!$E$2:$E$44)</f>
        <v>0</v>
      </c>
      <c r="CZ48" s="355">
        <f>SUMIF(PLAN1X_AGGREGATE!$B$2:$B$44,CZ$3,PLAN1X_AGGREGATE!$E$2:$E$44)</f>
        <v>0</v>
      </c>
      <c r="DA48" s="355">
        <f>SUMIF(PLAN1X_AGGREGATE!$B$2:$B$44,DA$3,PLAN1X_AGGREGATE!$E$2:$E$44)</f>
        <v>0</v>
      </c>
      <c r="DB48" s="355">
        <f>SUMIF(PLAN1X_AGGREGATE!$B$2:$B$44,DB$3,PLAN1X_AGGREGATE!$E$2:$E$44)</f>
        <v>0</v>
      </c>
      <c r="DC48" s="355">
        <f>SUMIF(PLAN1X_AGGREGATE!$B$2:$B$44,DC$3,PLAN1X_AGGREGATE!$E$2:$E$44)</f>
        <v>0</v>
      </c>
      <c r="DD48" s="355">
        <f>SUMIF(PLAN1X_AGGREGATE!$B$2:$B$44,DD$3,PLAN1X_AGGREGATE!$E$2:$E$44)</f>
        <v>18433.53</v>
      </c>
      <c r="DE48" s="355">
        <f>SUMIF(PLAN1X_AGGREGATE!$B$2:$B$44,DE$3,PLAN1X_AGGREGATE!$E$2:$E$44)</f>
        <v>18433.53</v>
      </c>
      <c r="DF48" s="355">
        <f>SUMIF(PLAN1X_AGGREGATE!$B$2:$B$44,DF$3,PLAN1X_AGGREGATE!$E$2:$E$44)</f>
        <v>18433.53</v>
      </c>
      <c r="DG48" s="355">
        <f>SUMIF(PLAN1X_AGGREGATE!$B$2:$B$44,DG$3,PLAN1X_AGGREGATE!$E$2:$E$44)</f>
        <v>18433.53</v>
      </c>
      <c r="DH48" s="355">
        <f>SUMIF(PLAN1X_AGGREGATE!$B$2:$B$44,DH$3,PLAN1X_AGGREGATE!$E$2:$E$44)</f>
        <v>0</v>
      </c>
      <c r="DI48" s="355">
        <f>SUMIF(PLAN1X_AGGREGATE!$B$2:$B$44,DI$3,PLAN1X_AGGREGATE!$E$2:$E$44)</f>
        <v>0</v>
      </c>
      <c r="DJ48" s="355">
        <f>SUMIF(PLAN1X_AGGREGATE!$B$2:$B$44,DJ$3,PLAN1X_AGGREGATE!$E$2:$E$44)</f>
        <v>0</v>
      </c>
      <c r="DK48" s="355">
        <f>SUMIF(PLAN1X_AGGREGATE!$B$2:$B$44,DK$3,PLAN1X_AGGREGATE!$E$2:$E$44)</f>
        <v>0</v>
      </c>
      <c r="DL48" s="355">
        <f>SUMIF(PLAN1X_AGGREGATE!$B$2:$B$44,DL$3,PLAN1X_AGGREGATE!$E$2:$E$44)</f>
        <v>0</v>
      </c>
      <c r="DM48" s="355">
        <f>SUMIF(PLAN1X_AGGREGATE!$B$2:$B$44,DM$3,PLAN1X_AGGREGATE!$E$2:$E$44)</f>
        <v>0</v>
      </c>
      <c r="DN48" s="355">
        <f>SUMIF(PLAN1X_AGGREGATE!$B$2:$B$44,DN$3,PLAN1X_AGGREGATE!$E$2:$E$44)</f>
        <v>0</v>
      </c>
      <c r="DO48" s="355">
        <f>SUMIF(PLAN1X_AGGREGATE!$B$2:$B$44,DO$3,PLAN1X_AGGREGATE!$E$2:$E$44)</f>
        <v>0</v>
      </c>
      <c r="DP48" s="355">
        <f>SUMIF(PLAN1X_AGGREGATE!$B$2:$B$44,DP$3,PLAN1X_AGGREGATE!$E$2:$E$44)</f>
        <v>0</v>
      </c>
      <c r="DQ48" s="355">
        <f>SUMIF(PLAN1X_AGGREGATE!$B$2:$B$44,DQ$3,PLAN1X_AGGREGATE!$E$2:$E$44)</f>
        <v>0</v>
      </c>
      <c r="DR48" s="355">
        <f>SUMIF(PLAN1X_AGGREGATE!$B$2:$B$44,DR$3,PLAN1X_AGGREGATE!$E$2:$E$44)</f>
        <v>0</v>
      </c>
      <c r="DS48" s="355">
        <f>SUMIF(PLAN1X_AGGREGATE!$B$2:$B$44,DS$3,PLAN1X_AGGREGATE!$E$2:$E$44)</f>
        <v>0</v>
      </c>
      <c r="DT48" s="355">
        <f>SUMIF(PLAN1X_AGGREGATE!$B$2:$B$44,DT$3,PLAN1X_AGGREGATE!$E$2:$E$44)</f>
        <v>0</v>
      </c>
      <c r="DU48" s="355">
        <f>SUMIF(PLAN1X_AGGREGATE!$B$2:$B$44,DU$3,PLAN1X_AGGREGATE!$E$2:$E$44)</f>
        <v>0</v>
      </c>
      <c r="DV48" s="355">
        <f>SUMIF(PLAN1X_AGGREGATE!$B$2:$B$44,DV$3,PLAN1X_AGGREGATE!$E$2:$E$44)</f>
        <v>0</v>
      </c>
      <c r="DW48" s="355">
        <f>SUMIF(PLAN1X_AGGREGATE!$B$2:$B$44,DW$3,PLAN1X_AGGREGATE!$E$2:$E$44)</f>
        <v>0</v>
      </c>
      <c r="DX48" s="355">
        <f>SUMIF(PLAN1X_AGGREGATE!$B$2:$B$44,DX$3,PLAN1X_AGGREGATE!$E$2:$E$44)</f>
        <v>0</v>
      </c>
      <c r="DY48" s="355">
        <f>SUMIF(PLAN1X_AGGREGATE!$B$2:$B$44,DY$3,PLAN1X_AGGREGATE!$E$2:$E$44)</f>
        <v>0</v>
      </c>
      <c r="DZ48" s="355">
        <f>SUMIF(PLAN1X_AGGREGATE!$B$2:$B$44,DZ$3,PLAN1X_AGGREGATE!$E$2:$E$44)</f>
        <v>0</v>
      </c>
      <c r="EA48" s="355">
        <f>SUMIF(PLAN1X_AGGREGATE!$B$2:$B$44,EA$3,PLAN1X_AGGREGATE!$E$2:$E$44)</f>
        <v>0</v>
      </c>
      <c r="EB48" s="355">
        <f>SUMIF(PLAN1X_AGGREGATE!$B$2:$B$44,EB$3,PLAN1X_AGGREGATE!$E$2:$E$44)</f>
        <v>18433.53</v>
      </c>
      <c r="EC48" s="355">
        <f>SUMIF(PLAN1X_AGGREGATE!$B$2:$B$44,EC$3,PLAN1X_AGGREGATE!$E$2:$E$44)</f>
        <v>18433.53</v>
      </c>
      <c r="ED48" s="355">
        <f>SUMIF(PLAN1X_AGGREGATE!$B$2:$B$44,ED$3,PLAN1X_AGGREGATE!$E$2:$E$44)</f>
        <v>18433.53</v>
      </c>
      <c r="EE48" s="355">
        <f>SUMIF(PLAN1X_AGGREGATE!$B$2:$B$44,EE$3,PLAN1X_AGGREGATE!$E$2:$E$44)</f>
        <v>18433.53</v>
      </c>
      <c r="EF48" s="355">
        <f>SUMIF(PLAN1X_AGGREGATE!$B$2:$B$44,EF$3,PLAN1X_AGGREGATE!$E$2:$E$44)</f>
        <v>0</v>
      </c>
      <c r="EG48" s="355">
        <f>SUMIF(PLAN1X_AGGREGATE!$B$2:$B$44,EG$3,PLAN1X_AGGREGATE!$E$2:$E$44)</f>
        <v>0</v>
      </c>
      <c r="EH48" s="355">
        <f>SUMIF(PLAN1X_AGGREGATE!$B$2:$B$44,EH$3,PLAN1X_AGGREGATE!$E$2:$E$44)</f>
        <v>0</v>
      </c>
      <c r="EI48" s="355">
        <f>SUMIF(PLAN1X_AGGREGATE!$B$2:$B$44,EI$3,PLAN1X_AGGREGATE!$E$2:$E$44)</f>
        <v>0</v>
      </c>
      <c r="EJ48" s="355">
        <f>SUMIF(PLAN1X_AGGREGATE!$B$2:$B$44,EJ$3,PLAN1X_AGGREGATE!$E$2:$E$44)</f>
        <v>0</v>
      </c>
      <c r="EK48" s="355">
        <f>SUMIF(PLAN1X_AGGREGATE!$B$2:$B$44,EK$3,PLAN1X_AGGREGATE!$E$2:$E$44)</f>
        <v>0</v>
      </c>
      <c r="EL48" s="355">
        <f>SUMIF(PLAN1X_AGGREGATE!$B$2:$B$44,EL$3,PLAN1X_AGGREGATE!$E$2:$E$44)</f>
        <v>0</v>
      </c>
      <c r="EM48" s="355">
        <f>SUMIF(PLAN1X_AGGREGATE!$B$2:$B$44,EM$3,PLAN1X_AGGREGATE!$E$2:$E$44)</f>
        <v>0</v>
      </c>
      <c r="EN48" s="355">
        <f>SUMIF(PLAN1X_AGGREGATE!$B$2:$B$44,EN$3,PLAN1X_AGGREGATE!$E$2:$E$44)</f>
        <v>0</v>
      </c>
      <c r="EO48" s="355">
        <f>SUMIF(PLAN1X_AGGREGATE!$B$2:$B$44,EO$3,PLAN1X_AGGREGATE!$E$2:$E$44)</f>
        <v>0</v>
      </c>
      <c r="EP48" s="355">
        <f>SUMIF(PLAN1X_AGGREGATE!$B$2:$B$44,EP$3,PLAN1X_AGGREGATE!$E$2:$E$44)</f>
        <v>0</v>
      </c>
      <c r="EQ48" s="355">
        <f>SUMIF(PLAN1X_AGGREGATE!$B$2:$B$44,EQ$3,PLAN1X_AGGREGATE!$E$2:$E$44)</f>
        <v>0</v>
      </c>
      <c r="ER48" s="355">
        <f>SUMIF(PLAN1X_AGGREGATE!$B$2:$B$44,ER$3,PLAN1X_AGGREGATE!$E$2:$E$44)</f>
        <v>7288.98</v>
      </c>
      <c r="ES48" s="355">
        <f>SUMIF(PLAN1X_AGGREGATE!$B$2:$B$44,ES$3,PLAN1X_AGGREGATE!$E$2:$E$44)</f>
        <v>7288.98</v>
      </c>
      <c r="ET48" s="355">
        <f>SUMIF(PLAN1X_AGGREGATE!$B$2:$B$44,ET$3,PLAN1X_AGGREGATE!$E$2:$E$44)</f>
        <v>7288.98</v>
      </c>
      <c r="EU48" s="355">
        <f>SUMIF(PLAN1X_AGGREGATE!$B$2:$B$44,EU$3,PLAN1X_AGGREGATE!$E$2:$E$44)</f>
        <v>7288.98</v>
      </c>
      <c r="EV48" s="355">
        <f>SUMIF(PLAN1X_AGGREGATE!$B$2:$B$44,EV$3,PLAN1X_AGGREGATE!$E$2:$E$44)</f>
        <v>0</v>
      </c>
      <c r="EW48" s="355">
        <f>SUMIF(PLAN1X_AGGREGATE!$B$2:$B$44,EW$3,PLAN1X_AGGREGATE!$E$2:$E$44)</f>
        <v>0</v>
      </c>
      <c r="EX48" s="355">
        <f>SUMIF(PLAN1X_AGGREGATE!$B$2:$B$44,EX$3,PLAN1X_AGGREGATE!$E$2:$E$44)</f>
        <v>0</v>
      </c>
      <c r="EY48" s="355">
        <f>SUMIF(PLAN1X_AGGREGATE!$B$2:$B$44,EY$3,PLAN1X_AGGREGATE!$E$2:$E$44)</f>
        <v>0</v>
      </c>
      <c r="EZ48" s="355">
        <f>SUMIF(PLAN1X_AGGREGATE!$B$2:$B$44,EZ$3,PLAN1X_AGGREGATE!$E$2:$E$44)</f>
        <v>3286.4</v>
      </c>
      <c r="FA48" s="355">
        <f>SUMIF(PLAN1X_AGGREGATE!$B$2:$B$44,FA$3,PLAN1X_AGGREGATE!$E$2:$E$44)</f>
        <v>3286.4</v>
      </c>
      <c r="FB48" s="355">
        <f>SUMIF(PLAN1X_AGGREGATE!$B$2:$B$44,FB$3,PLAN1X_AGGREGATE!$E$2:$E$44)</f>
        <v>3286.4</v>
      </c>
      <c r="FC48" s="355">
        <f>SUMIF(PLAN1X_AGGREGATE!$B$2:$B$44,FC$3,PLAN1X_AGGREGATE!$E$2:$E$44)</f>
        <v>3286.4</v>
      </c>
      <c r="FD48" s="355">
        <f>SUMIF(PLAN1X_AGGREGATE!$B$2:$B$44,FD$3,PLAN1X_AGGREGATE!$E$2:$E$44)</f>
        <v>1172.3699999999999</v>
      </c>
      <c r="FE48" s="355">
        <f>SUMIF(PLAN1X_AGGREGATE!$B$2:$B$44,FE$3,PLAN1X_AGGREGATE!$E$2:$E$44)</f>
        <v>1172.3699999999999</v>
      </c>
      <c r="FF48" s="355">
        <f>SUMIF(PLAN1X_AGGREGATE!$B$2:$B$44,FF$3,PLAN1X_AGGREGATE!$E$2:$E$44)</f>
        <v>1172.3699999999999</v>
      </c>
      <c r="FG48" s="355">
        <f>SUMIF(PLAN1X_AGGREGATE!$B$2:$B$44,FG$3,PLAN1X_AGGREGATE!$E$2:$E$44)</f>
        <v>1172.3699999999999</v>
      </c>
      <c r="FH48" s="355">
        <f>SUMIF(PLAN1X_AGGREGATE!$B$2:$B$44,FH$3,PLAN1X_AGGREGATE!$E$2:$E$44)</f>
        <v>0</v>
      </c>
      <c r="FI48" s="355">
        <f>SUMIF(PLAN1X_AGGREGATE!$B$2:$B$44,FI$3,PLAN1X_AGGREGATE!$E$2:$E$44)</f>
        <v>0</v>
      </c>
      <c r="FJ48" s="355">
        <f>SUMIF(PLAN1X_AGGREGATE!$B$2:$B$44,FJ$3,PLAN1X_AGGREGATE!$E$2:$E$44)</f>
        <v>0</v>
      </c>
      <c r="FK48" s="355">
        <f>SUMIF(PLAN1X_AGGREGATE!$B$2:$B$44,FK$3,PLAN1X_AGGREGATE!$E$2:$E$44)</f>
        <v>0</v>
      </c>
      <c r="FL48" s="355">
        <f>SUMIF(PLAN1X_AGGREGATE!$B$2:$B$44,FL$3,PLAN1X_AGGREGATE!$E$2:$E$44)</f>
        <v>0</v>
      </c>
      <c r="FM48" s="355">
        <f>SUMIF(PLAN1X_AGGREGATE!$B$2:$B$44,FM$3,PLAN1X_AGGREGATE!$E$2:$E$44)</f>
        <v>0</v>
      </c>
      <c r="FN48" s="355">
        <f>SUMIF(PLAN1X_AGGREGATE!$B$2:$B$44,FN$3,PLAN1X_AGGREGATE!$E$2:$E$44)</f>
        <v>0</v>
      </c>
      <c r="FO48" s="355">
        <f>SUMIF(PLAN1X_AGGREGATE!$B$2:$B$44,FO$3,PLAN1X_AGGREGATE!$E$2:$E$44)</f>
        <v>0</v>
      </c>
      <c r="FP48" s="355">
        <f>SUMIF(PLAN1X_AGGREGATE!$B$2:$B$44,FP$3,PLAN1X_AGGREGATE!$E$2:$E$44)</f>
        <v>0</v>
      </c>
      <c r="FQ48" s="355">
        <f>SUMIF(PLAN1X_AGGREGATE!$B$2:$B$44,FQ$3,PLAN1X_AGGREGATE!$E$2:$E$44)</f>
        <v>0</v>
      </c>
      <c r="FR48" s="355">
        <f>SUMIF(PLAN1X_AGGREGATE!$B$2:$B$44,FR$3,PLAN1X_AGGREGATE!$E$2:$E$44)</f>
        <v>0</v>
      </c>
      <c r="FS48" s="355">
        <f>SUMIF(PLAN1X_AGGREGATE!$B$2:$B$44,FS$3,PLAN1X_AGGREGATE!$E$2:$E$44)</f>
        <v>0</v>
      </c>
      <c r="FT48" s="355">
        <f>SUMIF(PLAN1X_AGGREGATE!$B$2:$B$44,FT$3,PLAN1X_AGGREGATE!$E$2:$E$44)</f>
        <v>0</v>
      </c>
      <c r="FU48" s="355">
        <f>SUMIF(PLAN1X_AGGREGATE!$B$2:$B$44,FU$3,PLAN1X_AGGREGATE!$E$2:$E$44)</f>
        <v>0</v>
      </c>
      <c r="FV48" s="355">
        <f>SUMIF(PLAN1X_AGGREGATE!$B$2:$B$44,FV$3,PLAN1X_AGGREGATE!$E$2:$E$44)</f>
        <v>0</v>
      </c>
      <c r="FW48" s="355">
        <f>SUMIF(PLAN1X_AGGREGATE!$B$2:$B$44,FW$3,PLAN1X_AGGREGATE!$E$2:$E$44)</f>
        <v>0</v>
      </c>
      <c r="FX48" s="355">
        <f>SUMIF(PLAN1X_AGGREGATE!$B$2:$B$44,FX$3,PLAN1X_AGGREGATE!$E$2:$E$44)</f>
        <v>0</v>
      </c>
      <c r="FY48" s="355">
        <f>SUMIF(PLAN1X_AGGREGATE!$B$2:$B$44,FY$3,PLAN1X_AGGREGATE!$E$2:$E$44)</f>
        <v>0</v>
      </c>
      <c r="FZ48" s="355">
        <f>SUMIF(PLAN1X_AGGREGATE!$B$2:$B$44,FZ$3,PLAN1X_AGGREGATE!$E$2:$E$44)</f>
        <v>0</v>
      </c>
      <c r="GA48" s="355">
        <f>SUMIF(PLAN1X_AGGREGATE!$B$2:$B$44,GA$3,PLAN1X_AGGREGATE!$E$2:$E$44)</f>
        <v>0</v>
      </c>
      <c r="GB48" s="355">
        <f>SUMIF(PLAN1X_AGGREGATE!$B$2:$B$44,GB$3,PLAN1X_AGGREGATE!$E$2:$E$44)</f>
        <v>0</v>
      </c>
      <c r="GC48" s="355">
        <f>SUMIF(PLAN1X_AGGREGATE!$B$2:$B$44,GC$3,PLAN1X_AGGREGATE!$E$2:$E$44)</f>
        <v>0</v>
      </c>
      <c r="GD48" s="355">
        <f>SUMIF(PLAN1X_AGGREGATE!$B$2:$B$44,GD$3,PLAN1X_AGGREGATE!$E$2:$E$44)</f>
        <v>0</v>
      </c>
      <c r="GE48" s="355">
        <f>SUMIF(PLAN1X_AGGREGATE!$B$2:$B$44,GE$3,PLAN1X_AGGREGATE!$E$2:$E$44)</f>
        <v>0</v>
      </c>
      <c r="GF48" s="341"/>
      <c r="GG48" s="341"/>
      <c r="GH48" s="341"/>
      <c r="GI48" s="341"/>
      <c r="GJ48" s="341"/>
      <c r="GK48" s="341"/>
      <c r="GL48" s="341"/>
      <c r="GM48" s="341"/>
    </row>
    <row r="49" spans="5:195" s="265" customFormat="1" ht="0.75" customHeight="1">
      <c r="F49" s="351"/>
      <c r="G49" s="351"/>
      <c r="H49" s="351"/>
      <c r="I49" s="351"/>
      <c r="J49" s="352"/>
      <c r="K49" s="352"/>
      <c r="L49" s="352"/>
      <c r="M49" s="352"/>
      <c r="N49" s="352"/>
      <c r="O49" s="353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  <c r="AW49" s="341"/>
      <c r="AX49" s="341"/>
      <c r="AY49" s="341"/>
      <c r="AZ49" s="341"/>
      <c r="BA49" s="341"/>
      <c r="BB49" s="341"/>
      <c r="BC49" s="341"/>
      <c r="BD49" s="341"/>
      <c r="BE49" s="341"/>
      <c r="BF49" s="341"/>
      <c r="BG49" s="341"/>
      <c r="BH49" s="341"/>
      <c r="BI49" s="341"/>
      <c r="BJ49" s="341"/>
      <c r="BK49" s="341"/>
      <c r="BL49" s="341"/>
      <c r="BM49" s="341"/>
      <c r="BN49" s="341"/>
      <c r="BO49" s="341"/>
      <c r="BP49" s="341"/>
      <c r="BQ49" s="341"/>
      <c r="BR49" s="341"/>
      <c r="BS49" s="341"/>
      <c r="BT49" s="341"/>
      <c r="BU49" s="341"/>
      <c r="BV49" s="341"/>
      <c r="BW49" s="341"/>
      <c r="BX49" s="341"/>
      <c r="BY49" s="341"/>
      <c r="BZ49" s="341"/>
      <c r="CA49" s="341"/>
      <c r="CB49" s="341"/>
      <c r="CC49" s="341"/>
      <c r="CD49" s="341"/>
      <c r="CE49" s="341"/>
      <c r="CF49" s="341"/>
      <c r="CG49" s="341"/>
      <c r="CH49" s="341"/>
      <c r="CI49" s="341"/>
      <c r="CJ49" s="341"/>
      <c r="CK49" s="341"/>
      <c r="CL49" s="341"/>
      <c r="CM49" s="341"/>
      <c r="CN49" s="341"/>
      <c r="CO49" s="341"/>
      <c r="CP49" s="341"/>
      <c r="CQ49" s="341"/>
      <c r="CR49" s="341"/>
      <c r="CS49" s="341"/>
      <c r="CT49" s="341"/>
      <c r="CU49" s="341"/>
      <c r="CV49" s="341"/>
      <c r="CW49" s="341"/>
      <c r="CX49" s="341"/>
      <c r="CY49" s="341"/>
      <c r="CZ49" s="341"/>
      <c r="DA49" s="341"/>
      <c r="DB49" s="341"/>
      <c r="DC49" s="341"/>
      <c r="DD49" s="341"/>
      <c r="DE49" s="341"/>
      <c r="DF49" s="341"/>
      <c r="DG49" s="341"/>
      <c r="DH49" s="341"/>
      <c r="DI49" s="341"/>
      <c r="DJ49" s="341"/>
      <c r="DK49" s="341"/>
      <c r="DL49" s="341"/>
      <c r="DM49" s="341"/>
      <c r="DN49" s="341"/>
      <c r="DO49" s="341"/>
      <c r="DP49" s="341"/>
      <c r="DQ49" s="341"/>
      <c r="DR49" s="341"/>
      <c r="DS49" s="341"/>
      <c r="DT49" s="341"/>
      <c r="DU49" s="341"/>
      <c r="DV49" s="341"/>
      <c r="DW49" s="341"/>
      <c r="DX49" s="341"/>
      <c r="DY49" s="341"/>
      <c r="DZ49" s="341"/>
      <c r="EA49" s="341"/>
      <c r="EB49" s="341"/>
      <c r="EC49" s="341"/>
      <c r="ED49" s="341"/>
      <c r="EE49" s="341"/>
      <c r="EF49" s="341"/>
      <c r="EG49" s="341"/>
      <c r="EH49" s="341"/>
      <c r="EI49" s="341"/>
      <c r="EJ49" s="341"/>
      <c r="EK49" s="341"/>
      <c r="EL49" s="341"/>
      <c r="EM49" s="341"/>
      <c r="EN49" s="341"/>
      <c r="EO49" s="341"/>
      <c r="EP49" s="341"/>
      <c r="EQ49" s="341"/>
      <c r="ER49" s="341"/>
      <c r="ES49" s="341"/>
      <c r="ET49" s="341"/>
      <c r="EU49" s="341"/>
      <c r="EV49" s="341"/>
      <c r="EW49" s="341"/>
      <c r="EX49" s="341"/>
      <c r="EY49" s="341"/>
      <c r="EZ49" s="341"/>
      <c r="FA49" s="341"/>
      <c r="FB49" s="341"/>
      <c r="FC49" s="341"/>
      <c r="FD49" s="341"/>
      <c r="FE49" s="341"/>
      <c r="FF49" s="341"/>
      <c r="FG49" s="341"/>
      <c r="FH49" s="341"/>
      <c r="FI49" s="341"/>
      <c r="FJ49" s="341"/>
      <c r="FK49" s="341"/>
      <c r="FL49" s="341"/>
      <c r="FM49" s="341"/>
      <c r="FN49" s="341"/>
      <c r="FO49" s="341"/>
      <c r="FP49" s="341"/>
      <c r="FQ49" s="341"/>
      <c r="FR49" s="341"/>
      <c r="FS49" s="341"/>
      <c r="FT49" s="341"/>
      <c r="FU49" s="341"/>
      <c r="FV49" s="341"/>
      <c r="FW49" s="341"/>
      <c r="FX49" s="341"/>
      <c r="FY49" s="341"/>
      <c r="FZ49" s="341"/>
      <c r="GA49" s="341"/>
      <c r="GB49" s="341"/>
      <c r="GC49" s="341"/>
      <c r="GD49" s="341"/>
      <c r="GE49" s="341"/>
      <c r="GF49" s="341"/>
      <c r="GG49" s="341"/>
      <c r="GH49" s="341"/>
      <c r="GI49" s="341"/>
      <c r="GJ49" s="341"/>
      <c r="GK49" s="341"/>
      <c r="GL49" s="341"/>
      <c r="GM49" s="341"/>
    </row>
    <row r="50" spans="5:195" s="265" customFormat="1" ht="12" customHeight="1">
      <c r="F50" s="546" t="s">
        <v>386</v>
      </c>
      <c r="G50" s="547"/>
      <c r="H50" s="547"/>
      <c r="I50" s="547"/>
      <c r="J50" s="548"/>
      <c r="K50" s="345"/>
      <c r="L50" s="345"/>
      <c r="M50" s="345"/>
      <c r="N50" s="345"/>
      <c r="O50" s="346"/>
      <c r="P50" s="357"/>
      <c r="Q50" s="357"/>
      <c r="R50" s="354"/>
      <c r="S50" s="357"/>
      <c r="T50" s="357"/>
      <c r="U50" s="357"/>
      <c r="V50" s="354"/>
      <c r="W50" s="357"/>
      <c r="X50" s="357"/>
      <c r="Y50" s="357"/>
      <c r="Z50" s="354"/>
      <c r="AA50" s="357"/>
      <c r="AB50" s="357"/>
      <c r="AC50" s="357"/>
      <c r="AD50" s="354"/>
      <c r="AE50" s="357"/>
      <c r="AF50" s="357"/>
      <c r="AG50" s="357"/>
      <c r="AH50" s="354"/>
      <c r="AI50" s="357"/>
      <c r="AJ50" s="357"/>
      <c r="AK50" s="357"/>
      <c r="AL50" s="354"/>
      <c r="AM50" s="357"/>
      <c r="AN50" s="357"/>
      <c r="AO50" s="357"/>
      <c r="AP50" s="354"/>
      <c r="AQ50" s="357"/>
      <c r="AR50" s="357"/>
      <c r="AS50" s="357"/>
      <c r="AT50" s="354"/>
      <c r="AU50" s="357"/>
      <c r="AV50" s="357"/>
      <c r="AW50" s="357"/>
      <c r="AX50" s="354"/>
      <c r="AY50" s="357"/>
      <c r="AZ50" s="357"/>
      <c r="BA50" s="357"/>
      <c r="BB50" s="354"/>
      <c r="BC50" s="357"/>
      <c r="BD50" s="357"/>
      <c r="BE50" s="357"/>
      <c r="BF50" s="354"/>
      <c r="BG50" s="357"/>
      <c r="BH50" s="357"/>
      <c r="BI50" s="357"/>
      <c r="BJ50" s="354"/>
      <c r="BK50" s="357"/>
      <c r="BL50" s="357"/>
      <c r="BM50" s="357"/>
      <c r="BN50" s="354"/>
      <c r="BO50" s="357"/>
      <c r="BP50" s="357"/>
      <c r="BQ50" s="357"/>
      <c r="BR50" s="354"/>
      <c r="BS50" s="357"/>
      <c r="BT50" s="357"/>
      <c r="BU50" s="357"/>
      <c r="BV50" s="354"/>
      <c r="BW50" s="357"/>
      <c r="BX50" s="357"/>
      <c r="BY50" s="357"/>
      <c r="BZ50" s="354"/>
      <c r="CA50" s="357"/>
      <c r="CB50" s="357"/>
      <c r="CC50" s="357"/>
      <c r="CD50" s="354"/>
      <c r="CE50" s="357"/>
      <c r="CF50" s="357"/>
      <c r="CG50" s="357"/>
      <c r="CH50" s="354"/>
      <c r="CI50" s="357"/>
      <c r="CJ50" s="357"/>
      <c r="CK50" s="357"/>
      <c r="CL50" s="354"/>
      <c r="CM50" s="357"/>
      <c r="CN50" s="357"/>
      <c r="CO50" s="357"/>
      <c r="CP50" s="354"/>
      <c r="CQ50" s="357"/>
      <c r="CR50" s="357"/>
      <c r="CS50" s="357"/>
      <c r="CT50" s="354"/>
      <c r="CU50" s="357"/>
      <c r="CV50" s="357"/>
      <c r="CW50" s="357"/>
      <c r="CX50" s="354"/>
      <c r="CY50" s="357"/>
      <c r="CZ50" s="357"/>
      <c r="DA50" s="357"/>
      <c r="DB50" s="354"/>
      <c r="DC50" s="357"/>
      <c r="DD50" s="357"/>
      <c r="DE50" s="357"/>
      <c r="DF50" s="354"/>
      <c r="DG50" s="357"/>
      <c r="DH50" s="357"/>
      <c r="DI50" s="357"/>
      <c r="DJ50" s="354"/>
      <c r="DK50" s="357"/>
      <c r="DL50" s="357"/>
      <c r="DM50" s="357"/>
      <c r="DN50" s="354"/>
      <c r="DO50" s="357"/>
      <c r="DP50" s="357"/>
      <c r="DQ50" s="357"/>
      <c r="DR50" s="354"/>
      <c r="DS50" s="357"/>
      <c r="DT50" s="357"/>
      <c r="DU50" s="357"/>
      <c r="DV50" s="354"/>
      <c r="DW50" s="357"/>
      <c r="DX50" s="357"/>
      <c r="DY50" s="357"/>
      <c r="DZ50" s="354"/>
      <c r="EA50" s="357"/>
      <c r="EB50" s="357"/>
      <c r="EC50" s="357"/>
      <c r="ED50" s="354"/>
      <c r="EE50" s="357"/>
      <c r="EF50" s="357"/>
      <c r="EG50" s="357"/>
      <c r="EH50" s="354"/>
      <c r="EI50" s="357"/>
      <c r="EJ50" s="357"/>
      <c r="EK50" s="357"/>
      <c r="EL50" s="354"/>
      <c r="EM50" s="357"/>
      <c r="EN50" s="357"/>
      <c r="EO50" s="357"/>
      <c r="EP50" s="354"/>
      <c r="EQ50" s="357"/>
      <c r="ER50" s="357"/>
      <c r="ES50" s="357"/>
      <c r="ET50" s="354"/>
      <c r="EU50" s="357"/>
      <c r="EV50" s="357"/>
      <c r="EW50" s="357"/>
      <c r="EX50" s="354"/>
      <c r="EY50" s="357"/>
      <c r="EZ50" s="357"/>
      <c r="FA50" s="357"/>
      <c r="FB50" s="354"/>
      <c r="FC50" s="357"/>
      <c r="FD50" s="357"/>
      <c r="FE50" s="357"/>
      <c r="FF50" s="354"/>
      <c r="FG50" s="357"/>
      <c r="FH50" s="357"/>
      <c r="FI50" s="357"/>
      <c r="FJ50" s="354"/>
      <c r="FK50" s="357"/>
      <c r="FL50" s="357"/>
      <c r="FM50" s="357"/>
      <c r="FN50" s="354"/>
      <c r="FO50" s="357"/>
      <c r="FP50" s="357"/>
      <c r="FQ50" s="357"/>
      <c r="FR50" s="354"/>
      <c r="FS50" s="357"/>
      <c r="FT50" s="357"/>
      <c r="FU50" s="357"/>
      <c r="FV50" s="354"/>
      <c r="FW50" s="357"/>
      <c r="FX50" s="357"/>
      <c r="FY50" s="357"/>
      <c r="FZ50" s="354"/>
      <c r="GA50" s="357"/>
      <c r="GB50" s="357"/>
      <c r="GC50" s="357"/>
      <c r="GD50" s="354"/>
      <c r="GE50" s="357"/>
      <c r="GF50" s="341"/>
      <c r="GG50" s="341"/>
      <c r="GH50" s="341"/>
      <c r="GI50" s="341"/>
      <c r="GJ50" s="341"/>
      <c r="GK50" s="341"/>
      <c r="GL50" s="341"/>
      <c r="GM50" s="341"/>
    </row>
    <row r="51" spans="5:195" s="265" customFormat="1" ht="12" customHeight="1">
      <c r="F51" s="270"/>
      <c r="G51" s="270"/>
      <c r="H51" s="266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  <c r="BH51" s="271"/>
      <c r="BI51" s="271"/>
      <c r="BJ51" s="271"/>
      <c r="BK51" s="271"/>
      <c r="BL51" s="271"/>
      <c r="BM51" s="271"/>
      <c r="BN51" s="271"/>
      <c r="BO51" s="271"/>
      <c r="BP51" s="271"/>
      <c r="BQ51" s="271"/>
      <c r="BR51" s="271"/>
      <c r="BS51" s="271"/>
      <c r="BT51" s="271"/>
      <c r="BU51" s="271"/>
      <c r="BV51" s="271"/>
      <c r="BW51" s="271"/>
      <c r="BX51" s="271"/>
      <c r="BY51" s="271"/>
      <c r="BZ51" s="271"/>
      <c r="CA51" s="271"/>
      <c r="CB51" s="271"/>
      <c r="CC51" s="271"/>
      <c r="CD51" s="271"/>
      <c r="CE51" s="271"/>
      <c r="CF51" s="271"/>
      <c r="CG51" s="271"/>
      <c r="CH51" s="271"/>
      <c r="CI51" s="271"/>
      <c r="CJ51" s="271"/>
      <c r="CK51" s="271"/>
      <c r="CL51" s="271"/>
      <c r="CM51" s="271"/>
      <c r="CN51" s="271"/>
      <c r="CO51" s="271"/>
      <c r="CP51" s="271"/>
      <c r="CQ51" s="271"/>
      <c r="CR51" s="271"/>
      <c r="CS51" s="271"/>
      <c r="CT51" s="271"/>
      <c r="CU51" s="271"/>
      <c r="CV51" s="271"/>
      <c r="CW51" s="271"/>
      <c r="CX51" s="271"/>
      <c r="CY51" s="271"/>
      <c r="CZ51" s="271"/>
      <c r="DA51" s="271"/>
      <c r="DB51" s="271"/>
      <c r="DC51" s="271"/>
      <c r="DD51" s="271"/>
      <c r="DE51" s="271"/>
      <c r="DF51" s="271"/>
      <c r="DG51" s="271"/>
      <c r="DH51" s="271"/>
      <c r="DI51" s="271"/>
      <c r="DJ51" s="271"/>
      <c r="DK51" s="271"/>
      <c r="DL51" s="271"/>
      <c r="DM51" s="271"/>
      <c r="DN51" s="271"/>
      <c r="DO51" s="271"/>
      <c r="DP51" s="271"/>
      <c r="DQ51" s="271"/>
      <c r="DR51" s="271"/>
      <c r="DS51" s="271"/>
      <c r="DT51" s="271"/>
      <c r="DU51" s="271"/>
      <c r="DV51" s="271"/>
      <c r="DW51" s="271"/>
      <c r="DX51" s="271"/>
      <c r="DY51" s="271"/>
      <c r="DZ51" s="271"/>
      <c r="EA51" s="271"/>
      <c r="EB51" s="271"/>
      <c r="EC51" s="271"/>
      <c r="ED51" s="271"/>
      <c r="EE51" s="271"/>
      <c r="EF51" s="271"/>
      <c r="EG51" s="271"/>
      <c r="EH51" s="271"/>
      <c r="EI51" s="271"/>
      <c r="EJ51" s="271"/>
      <c r="EK51" s="271"/>
      <c r="EL51" s="271"/>
      <c r="EM51" s="271"/>
      <c r="EN51" s="271"/>
      <c r="EO51" s="271"/>
      <c r="EP51" s="271"/>
      <c r="EQ51" s="271"/>
      <c r="ER51" s="271"/>
      <c r="ES51" s="271"/>
      <c r="ET51" s="271"/>
      <c r="EU51" s="271"/>
      <c r="EV51" s="271"/>
      <c r="EW51" s="271"/>
      <c r="EX51" s="271"/>
      <c r="EY51" s="271"/>
      <c r="EZ51" s="271"/>
      <c r="FA51" s="271"/>
      <c r="FB51" s="271"/>
      <c r="FC51" s="271"/>
      <c r="FD51" s="271"/>
      <c r="FE51" s="271"/>
      <c r="FF51" s="271"/>
      <c r="FG51" s="271"/>
      <c r="FH51" s="271"/>
      <c r="FI51" s="271"/>
      <c r="FJ51" s="271"/>
      <c r="FK51" s="271"/>
      <c r="FL51" s="271"/>
      <c r="FM51" s="271"/>
      <c r="FN51" s="271"/>
      <c r="FO51" s="271"/>
      <c r="FP51" s="271"/>
      <c r="FQ51" s="271"/>
      <c r="FR51" s="271"/>
      <c r="FS51" s="271"/>
      <c r="FT51" s="271"/>
      <c r="FU51" s="271"/>
      <c r="FV51" s="271"/>
      <c r="FW51" s="271"/>
      <c r="FX51" s="271"/>
      <c r="FY51" s="271"/>
      <c r="FZ51" s="271"/>
      <c r="GA51" s="271"/>
      <c r="GB51" s="271"/>
      <c r="GC51" s="271"/>
      <c r="GD51" s="271"/>
      <c r="GE51" s="271"/>
      <c r="GF51" s="271"/>
      <c r="GG51" s="271"/>
      <c r="GH51" s="271"/>
      <c r="GI51" s="271"/>
      <c r="GJ51" s="271"/>
      <c r="GK51" s="271"/>
      <c r="GL51" s="271"/>
      <c r="GM51" s="271"/>
    </row>
    <row r="52" spans="5:195" ht="11.25" customHeight="1">
      <c r="F52" s="519" t="str">
        <f>IF(PLAN1X_AGGREGATE!$F$2="YAPR","",IF(PLAN1X_AGGREGATE!$F$2="NAPR","Отчёт по теплоснабжению SUMMARY.BALANCE.CALC.TARIFF.WARM.2020YEAR отклонён. Просьба обратить внимание на плановые показатели по топливу в указанном отчёте перед заполнением данных мониторинга "&amp;GetTemplateCode(),IF(PLAN1X_AGGREGATE!$F$2="APRL","Отчёт по теплоснабжению SUMMARY.BALANCE.CALC.TARIFF.WARM.2020YEAR на проверке. Просьба обратить внимание на плановые показатели по топливу в указанном отчёте перед заполнением данных мониторинга "&amp;GetTemplateCode(),"Данные из отчёта по теплоснабжению SUMMARY.BALANCE.CALC.TARIFF.WARM.2020YEAR отсутствуют")))</f>
        <v/>
      </c>
      <c r="G52" s="519"/>
      <c r="H52" s="519"/>
      <c r="I52" s="519"/>
      <c r="J52" s="519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4"/>
      <c r="BR52" s="264"/>
      <c r="BS52" s="264"/>
      <c r="BT52" s="264"/>
      <c r="BU52" s="264"/>
      <c r="BV52" s="264"/>
      <c r="BW52" s="264"/>
      <c r="BX52" s="264"/>
      <c r="BY52" s="264"/>
      <c r="BZ52" s="264"/>
      <c r="CA52" s="264"/>
      <c r="CB52" s="264"/>
      <c r="CC52" s="264"/>
      <c r="CD52" s="264"/>
      <c r="CE52" s="264"/>
      <c r="CF52" s="264"/>
      <c r="CG52" s="264"/>
      <c r="CH52" s="264"/>
      <c r="CI52" s="264"/>
      <c r="CJ52" s="264"/>
      <c r="CK52" s="264"/>
      <c r="CL52" s="264"/>
      <c r="CM52" s="264"/>
      <c r="CN52" s="264"/>
      <c r="CO52" s="264"/>
      <c r="CP52" s="264"/>
      <c r="CQ52" s="264"/>
      <c r="CR52" s="264"/>
      <c r="CS52" s="264"/>
      <c r="CT52" s="264"/>
      <c r="CU52" s="264"/>
      <c r="CV52" s="264"/>
      <c r="CW52" s="264"/>
      <c r="CX52" s="264"/>
      <c r="CY52" s="264"/>
      <c r="CZ52" s="264"/>
      <c r="DA52" s="264"/>
      <c r="DB52" s="264"/>
      <c r="DC52" s="264"/>
      <c r="DD52" s="264"/>
      <c r="DE52" s="264"/>
      <c r="DF52" s="264"/>
      <c r="DG52" s="264"/>
      <c r="DH52" s="264"/>
      <c r="DI52" s="264"/>
      <c r="DJ52" s="264"/>
      <c r="DK52" s="264"/>
      <c r="DL52" s="264"/>
      <c r="DM52" s="264"/>
      <c r="DN52" s="264"/>
      <c r="DO52" s="264"/>
      <c r="DP52" s="264"/>
      <c r="DQ52" s="264"/>
      <c r="DR52" s="264"/>
      <c r="DS52" s="264"/>
      <c r="DT52" s="264"/>
      <c r="DU52" s="264"/>
      <c r="DV52" s="264"/>
      <c r="DW52" s="264"/>
      <c r="DX52" s="264"/>
      <c r="DY52" s="264"/>
      <c r="DZ52" s="264"/>
      <c r="EA52" s="264"/>
      <c r="EB52" s="264"/>
      <c r="EC52" s="264"/>
      <c r="ED52" s="264"/>
      <c r="EE52" s="264"/>
      <c r="EF52" s="264"/>
      <c r="EG52" s="264"/>
      <c r="EH52" s="264"/>
      <c r="EI52" s="264"/>
      <c r="EJ52" s="264"/>
      <c r="EK52" s="264"/>
      <c r="EL52" s="264"/>
      <c r="EM52" s="264"/>
      <c r="EN52" s="264"/>
      <c r="EO52" s="264"/>
      <c r="EP52" s="264"/>
      <c r="EQ52" s="264"/>
      <c r="ER52" s="264"/>
      <c r="ES52" s="264"/>
      <c r="ET52" s="264"/>
      <c r="EU52" s="264"/>
      <c r="EV52" s="264"/>
      <c r="EW52" s="264"/>
      <c r="EX52" s="264"/>
      <c r="EY52" s="264"/>
      <c r="EZ52" s="264"/>
      <c r="FA52" s="264"/>
      <c r="FB52" s="264"/>
      <c r="FC52" s="264"/>
      <c r="FD52" s="264"/>
      <c r="FE52" s="264"/>
      <c r="FF52" s="264"/>
      <c r="FG52" s="264"/>
      <c r="FH52" s="264"/>
      <c r="FI52" s="264"/>
      <c r="FJ52" s="264"/>
      <c r="FK52" s="264"/>
      <c r="FL52" s="264"/>
      <c r="FM52" s="264"/>
      <c r="FN52" s="264"/>
      <c r="FO52" s="264"/>
      <c r="FP52" s="264"/>
      <c r="FQ52" s="264"/>
      <c r="FR52" s="264"/>
      <c r="FS52" s="264"/>
      <c r="FT52" s="264"/>
      <c r="FU52" s="264"/>
      <c r="FV52" s="264"/>
      <c r="FW52" s="264"/>
      <c r="FX52" s="264"/>
      <c r="FY52" s="264"/>
      <c r="FZ52" s="264"/>
      <c r="GA52" s="264"/>
      <c r="GB52" s="264"/>
      <c r="GC52" s="264"/>
      <c r="GD52" s="264"/>
      <c r="GE52" s="264"/>
      <c r="GF52" s="264"/>
      <c r="GG52" s="264"/>
      <c r="GH52" s="264"/>
      <c r="GI52" s="264"/>
      <c r="GJ52" s="264"/>
      <c r="GK52" s="264"/>
      <c r="GL52" s="264"/>
      <c r="GM52" s="264"/>
    </row>
    <row r="53" spans="5:195" ht="11.25" customHeight="1">
      <c r="F53" s="519"/>
      <c r="G53" s="519"/>
      <c r="H53" s="519"/>
      <c r="I53" s="519"/>
      <c r="J53" s="519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4"/>
      <c r="BR53" s="264"/>
      <c r="BS53" s="264"/>
      <c r="BT53" s="264"/>
      <c r="BU53" s="264"/>
      <c r="BV53" s="264"/>
      <c r="BW53" s="264"/>
      <c r="BX53" s="264"/>
      <c r="BY53" s="264"/>
      <c r="BZ53" s="264"/>
      <c r="CA53" s="264"/>
      <c r="CB53" s="264"/>
      <c r="CC53" s="264"/>
      <c r="CD53" s="264"/>
      <c r="CE53" s="264"/>
      <c r="CF53" s="264"/>
      <c r="CG53" s="264"/>
      <c r="CH53" s="264"/>
      <c r="CI53" s="264"/>
      <c r="CJ53" s="264"/>
      <c r="CK53" s="264"/>
      <c r="CL53" s="264"/>
      <c r="CM53" s="264"/>
      <c r="CN53" s="264"/>
      <c r="CO53" s="264"/>
      <c r="CP53" s="264"/>
      <c r="CQ53" s="264"/>
      <c r="CR53" s="264"/>
      <c r="CS53" s="264"/>
      <c r="CT53" s="264"/>
      <c r="CU53" s="264"/>
      <c r="CV53" s="264"/>
      <c r="CW53" s="264"/>
      <c r="CX53" s="264"/>
      <c r="CY53" s="264"/>
      <c r="CZ53" s="264"/>
      <c r="DA53" s="264"/>
      <c r="DB53" s="264"/>
      <c r="DC53" s="264"/>
      <c r="DD53" s="264"/>
      <c r="DE53" s="264"/>
      <c r="DF53" s="264"/>
      <c r="DG53" s="264"/>
      <c r="DH53" s="264"/>
      <c r="DI53" s="264"/>
      <c r="DJ53" s="264"/>
      <c r="DK53" s="264"/>
      <c r="DL53" s="264"/>
      <c r="DM53" s="264"/>
      <c r="DN53" s="264"/>
      <c r="DO53" s="264"/>
      <c r="DP53" s="264"/>
      <c r="DQ53" s="264"/>
      <c r="DR53" s="264"/>
      <c r="DS53" s="264"/>
      <c r="DT53" s="264"/>
      <c r="DU53" s="264"/>
      <c r="DV53" s="264"/>
      <c r="DW53" s="264"/>
      <c r="DX53" s="264"/>
      <c r="DY53" s="264"/>
      <c r="DZ53" s="264"/>
      <c r="EA53" s="264"/>
      <c r="EB53" s="264"/>
      <c r="EC53" s="264"/>
      <c r="ED53" s="264"/>
      <c r="EE53" s="264"/>
      <c r="EF53" s="264"/>
      <c r="EG53" s="264"/>
      <c r="EH53" s="264"/>
      <c r="EI53" s="264"/>
      <c r="EJ53" s="264"/>
      <c r="EK53" s="264"/>
      <c r="EL53" s="264"/>
      <c r="EM53" s="264"/>
      <c r="EN53" s="264"/>
      <c r="EO53" s="264"/>
      <c r="EP53" s="264"/>
      <c r="EQ53" s="264"/>
      <c r="ER53" s="264"/>
      <c r="ES53" s="264"/>
      <c r="ET53" s="264"/>
      <c r="EU53" s="264"/>
      <c r="EV53" s="264"/>
      <c r="EW53" s="264"/>
      <c r="EX53" s="264"/>
      <c r="EY53" s="264"/>
      <c r="EZ53" s="264"/>
      <c r="FA53" s="264"/>
      <c r="FB53" s="264"/>
      <c r="FC53" s="264"/>
      <c r="FD53" s="264"/>
      <c r="FE53" s="264"/>
      <c r="FF53" s="264"/>
      <c r="FG53" s="264"/>
      <c r="FH53" s="264"/>
      <c r="FI53" s="264"/>
      <c r="FJ53" s="264"/>
      <c r="FK53" s="264"/>
      <c r="FL53" s="264"/>
      <c r="FM53" s="264"/>
      <c r="FN53" s="264"/>
      <c r="FO53" s="264"/>
      <c r="FP53" s="264"/>
      <c r="FQ53" s="264"/>
      <c r="FR53" s="264"/>
      <c r="FS53" s="264"/>
      <c r="FT53" s="264"/>
      <c r="FU53" s="264"/>
      <c r="FV53" s="264"/>
      <c r="FW53" s="264"/>
      <c r="FX53" s="264"/>
      <c r="FY53" s="264"/>
      <c r="FZ53" s="264"/>
      <c r="GA53" s="264"/>
      <c r="GB53" s="264"/>
      <c r="GC53" s="264"/>
      <c r="GD53" s="264"/>
      <c r="GE53" s="264"/>
      <c r="GF53" s="264"/>
      <c r="GG53" s="264"/>
      <c r="GH53" s="264"/>
      <c r="GI53" s="264"/>
      <c r="GJ53" s="264"/>
      <c r="GK53" s="264"/>
      <c r="GL53" s="264"/>
      <c r="GM53" s="264"/>
    </row>
    <row r="54" spans="5:195" ht="11.25" customHeight="1">
      <c r="E54" s="264"/>
      <c r="F54" s="519"/>
      <c r="G54" s="519"/>
      <c r="H54" s="519"/>
      <c r="I54" s="519"/>
      <c r="J54" s="519"/>
      <c r="K54" s="276"/>
      <c r="L54" s="277"/>
      <c r="M54" s="278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4"/>
      <c r="BR54" s="264"/>
      <c r="BS54" s="264"/>
      <c r="BT54" s="264"/>
      <c r="BU54" s="264"/>
      <c r="BV54" s="264"/>
      <c r="BW54" s="264"/>
      <c r="BX54" s="264"/>
      <c r="BY54" s="264"/>
      <c r="BZ54" s="264"/>
      <c r="CA54" s="264"/>
      <c r="CB54" s="264"/>
      <c r="CC54" s="264"/>
      <c r="CD54" s="264"/>
      <c r="CE54" s="264"/>
      <c r="CF54" s="264"/>
      <c r="CG54" s="264"/>
      <c r="CH54" s="264"/>
      <c r="CI54" s="264"/>
      <c r="CJ54" s="264"/>
      <c r="CK54" s="264"/>
      <c r="CL54" s="264"/>
      <c r="CM54" s="264"/>
      <c r="CN54" s="264"/>
      <c r="CO54" s="264"/>
      <c r="CP54" s="264"/>
      <c r="CQ54" s="264"/>
      <c r="CR54" s="264"/>
      <c r="CS54" s="264"/>
      <c r="CT54" s="264"/>
      <c r="CU54" s="264"/>
      <c r="CV54" s="264"/>
      <c r="CW54" s="264"/>
      <c r="CX54" s="264"/>
      <c r="CY54" s="264"/>
      <c r="CZ54" s="264"/>
      <c r="DA54" s="264"/>
      <c r="DB54" s="264"/>
      <c r="DC54" s="264"/>
      <c r="DD54" s="264"/>
      <c r="DE54" s="264"/>
      <c r="DF54" s="264"/>
      <c r="DG54" s="264"/>
      <c r="DH54" s="264"/>
      <c r="DI54" s="264"/>
      <c r="DJ54" s="264"/>
      <c r="DK54" s="264"/>
      <c r="DL54" s="264"/>
      <c r="DM54" s="264"/>
      <c r="DN54" s="264"/>
      <c r="DO54" s="264"/>
      <c r="DP54" s="264"/>
      <c r="DQ54" s="264"/>
      <c r="DR54" s="264"/>
      <c r="DS54" s="264"/>
      <c r="DT54" s="264"/>
      <c r="DU54" s="264"/>
      <c r="DV54" s="264"/>
      <c r="DW54" s="264"/>
      <c r="DX54" s="264"/>
      <c r="DY54" s="264"/>
      <c r="DZ54" s="264"/>
      <c r="EA54" s="264"/>
      <c r="EB54" s="264"/>
      <c r="EC54" s="264"/>
      <c r="ED54" s="264"/>
      <c r="EE54" s="264"/>
      <c r="EF54" s="264"/>
      <c r="EG54" s="264"/>
      <c r="EH54" s="264"/>
      <c r="EI54" s="264"/>
      <c r="EJ54" s="264"/>
      <c r="EK54" s="264"/>
      <c r="EL54" s="264"/>
      <c r="EM54" s="264"/>
      <c r="EN54" s="264"/>
      <c r="EO54" s="264"/>
      <c r="EP54" s="264"/>
      <c r="EQ54" s="264"/>
      <c r="ER54" s="264"/>
      <c r="ES54" s="264"/>
      <c r="ET54" s="264"/>
      <c r="EU54" s="264"/>
      <c r="EV54" s="264"/>
      <c r="EW54" s="264"/>
      <c r="EX54" s="264"/>
      <c r="EY54" s="264"/>
      <c r="EZ54" s="264"/>
      <c r="FA54" s="264"/>
      <c r="FB54" s="264"/>
      <c r="FC54" s="264"/>
      <c r="FD54" s="264"/>
      <c r="FE54" s="264"/>
      <c r="FF54" s="264"/>
      <c r="FG54" s="264"/>
      <c r="FH54" s="264"/>
      <c r="FI54" s="264"/>
      <c r="FJ54" s="264"/>
      <c r="FK54" s="264"/>
      <c r="FL54" s="264"/>
      <c r="FM54" s="264"/>
      <c r="FN54" s="264"/>
      <c r="FO54" s="264"/>
      <c r="FP54" s="264"/>
      <c r="FQ54" s="264"/>
      <c r="FR54" s="264"/>
      <c r="FS54" s="264"/>
      <c r="FT54" s="264"/>
      <c r="FU54" s="264"/>
      <c r="FV54" s="264"/>
      <c r="FW54" s="264"/>
      <c r="FX54" s="264"/>
      <c r="FY54" s="264"/>
      <c r="FZ54" s="264"/>
      <c r="GA54" s="264"/>
      <c r="GB54" s="264"/>
      <c r="GC54" s="264"/>
      <c r="GD54" s="264"/>
      <c r="GE54" s="264"/>
      <c r="GF54" s="264"/>
      <c r="GG54" s="264"/>
      <c r="GH54" s="264"/>
      <c r="GI54" s="264"/>
      <c r="GJ54" s="264"/>
      <c r="GK54" s="264"/>
      <c r="GL54" s="264"/>
      <c r="GM54" s="264"/>
    </row>
    <row r="55" spans="5:195" s="40" customFormat="1" ht="12" customHeight="1">
      <c r="E55" s="115"/>
      <c r="F55" s="115"/>
      <c r="G55" s="115"/>
      <c r="H55" s="115"/>
      <c r="I55" s="258"/>
      <c r="J55" s="258"/>
      <c r="K55" s="258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</row>
    <row r="56" spans="5:195" s="40" customFormat="1" ht="12" customHeight="1">
      <c r="K56" s="258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</row>
    <row r="57" spans="5:195" s="40" customFormat="1" ht="12" customHeight="1">
      <c r="K57" s="258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</row>
    <row r="58" spans="5:195" s="40" customFormat="1" ht="12" customHeight="1">
      <c r="K58" s="276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</row>
    <row r="59" spans="5:195" s="40" customFormat="1" ht="12" customHeight="1">
      <c r="I59" s="258"/>
      <c r="J59" s="258"/>
      <c r="K59" s="258"/>
      <c r="AA59" s="279"/>
    </row>
    <row r="60" spans="5:195" s="40" customFormat="1" ht="12" customHeight="1">
      <c r="I60" s="258"/>
      <c r="J60" s="258"/>
      <c r="K60" s="258"/>
      <c r="P60" s="280"/>
      <c r="Q60" s="280"/>
      <c r="R60" s="280"/>
      <c r="S60" s="280"/>
      <c r="AA60" s="279"/>
    </row>
    <row r="61" spans="5:195" s="40" customFormat="1" ht="12" customHeight="1">
      <c r="I61" s="258"/>
      <c r="J61" s="258"/>
      <c r="K61" s="258"/>
      <c r="P61" s="280"/>
      <c r="Q61" s="280"/>
      <c r="R61" s="280"/>
      <c r="S61" s="280"/>
      <c r="AA61" s="279"/>
    </row>
    <row r="62" spans="5:195" s="40" customFormat="1" ht="12" customHeight="1">
      <c r="I62" s="258"/>
      <c r="J62" s="258"/>
      <c r="K62" s="258"/>
      <c r="P62" s="280"/>
      <c r="Q62" s="280"/>
      <c r="R62" s="280"/>
      <c r="S62" s="280"/>
      <c r="AA62" s="279"/>
    </row>
    <row r="63" spans="5:195" s="40" customFormat="1" ht="12" customHeight="1">
      <c r="I63" s="258"/>
      <c r="J63" s="258"/>
      <c r="K63" s="258"/>
      <c r="P63" s="280"/>
      <c r="Q63" s="280"/>
      <c r="R63" s="280"/>
      <c r="S63" s="280"/>
      <c r="AA63" s="279"/>
    </row>
    <row r="64" spans="5:195" s="40" customFormat="1" ht="12" customHeight="1">
      <c r="P64" s="280"/>
      <c r="Q64" s="280"/>
      <c r="R64" s="280"/>
      <c r="S64" s="280"/>
      <c r="AA64" s="279"/>
    </row>
    <row r="65" spans="9:27" s="40" customFormat="1" ht="12" customHeight="1">
      <c r="I65" s="258"/>
      <c r="J65" s="258"/>
      <c r="K65" s="258"/>
      <c r="P65" s="280"/>
      <c r="Q65" s="280"/>
      <c r="R65" s="280"/>
      <c r="S65" s="280"/>
      <c r="AA65" s="279"/>
    </row>
    <row r="66" spans="9:27" s="40" customFormat="1" ht="12" customHeight="1">
      <c r="P66" s="258"/>
      <c r="Q66" s="258"/>
      <c r="R66" s="258"/>
      <c r="S66" s="258"/>
      <c r="AA66" s="279"/>
    </row>
    <row r="67" spans="9:27" s="40" customFormat="1" ht="12" customHeight="1">
      <c r="P67" s="258"/>
      <c r="Q67" s="258"/>
      <c r="R67" s="258"/>
      <c r="S67" s="258"/>
      <c r="AA67" s="279"/>
    </row>
    <row r="68" spans="9:27" s="40" customFormat="1" ht="12" customHeight="1">
      <c r="P68" s="258"/>
      <c r="Q68" s="258"/>
      <c r="R68" s="258"/>
      <c r="S68" s="258"/>
      <c r="AA68" s="279"/>
    </row>
    <row r="69" spans="9:27" s="40" customFormat="1" ht="12" customHeight="1">
      <c r="P69" s="258"/>
      <c r="Q69" s="258"/>
      <c r="R69" s="258"/>
      <c r="S69" s="258"/>
      <c r="AA69" s="279"/>
    </row>
    <row r="70" spans="9:27" s="40" customFormat="1" ht="12" customHeight="1">
      <c r="P70" s="258"/>
      <c r="Q70" s="258"/>
      <c r="R70" s="258"/>
      <c r="S70" s="258"/>
      <c r="AA70" s="279"/>
    </row>
    <row r="71" spans="9:27" s="40" customFormat="1" ht="12" customHeight="1">
      <c r="O71" s="258"/>
      <c r="P71" s="258"/>
      <c r="Q71" s="258"/>
      <c r="R71" s="258"/>
      <c r="S71" s="258"/>
      <c r="AA71" s="279"/>
    </row>
    <row r="72" spans="9:27" s="40" customFormat="1" ht="12" customHeight="1">
      <c r="AA72" s="279"/>
    </row>
    <row r="73" spans="9:27" s="40" customFormat="1" ht="12" customHeight="1">
      <c r="AA73" s="279"/>
    </row>
    <row r="74" spans="9:27" s="40" customFormat="1" ht="12" customHeight="1">
      <c r="AA74" s="279"/>
    </row>
    <row r="75" spans="9:27" s="40" customFormat="1" ht="12" customHeight="1">
      <c r="O75" s="258"/>
      <c r="P75" s="258"/>
      <c r="Q75" s="258"/>
      <c r="R75" s="258"/>
      <c r="S75" s="258"/>
      <c r="AA75" s="279"/>
    </row>
    <row r="76" spans="9:27" s="40" customFormat="1" ht="12" customHeight="1">
      <c r="O76" s="258"/>
      <c r="P76" s="258"/>
      <c r="Q76" s="258"/>
      <c r="R76" s="258"/>
      <c r="S76" s="258"/>
      <c r="AA76" s="279"/>
    </row>
    <row r="77" spans="9:27" s="40" customFormat="1" ht="12" customHeight="1">
      <c r="O77" s="258"/>
      <c r="P77" s="258"/>
      <c r="Q77" s="258"/>
      <c r="R77" s="258"/>
      <c r="S77" s="258"/>
      <c r="AA77" s="279"/>
    </row>
    <row r="78" spans="9:27" s="40" customFormat="1" ht="12" customHeight="1">
      <c r="O78" s="258"/>
      <c r="P78" s="258"/>
      <c r="Q78" s="258"/>
      <c r="R78" s="258"/>
      <c r="S78" s="258"/>
      <c r="AA78" s="279"/>
    </row>
    <row r="79" spans="9:27" s="40" customFormat="1" ht="12" customHeight="1">
      <c r="O79" s="258"/>
      <c r="P79" s="258"/>
      <c r="Q79" s="258"/>
      <c r="R79" s="258"/>
      <c r="S79" s="258"/>
      <c r="AA79" s="279"/>
    </row>
    <row r="80" spans="9:27" s="40" customFormat="1" ht="12" customHeight="1">
      <c r="O80" s="258"/>
      <c r="P80" s="258"/>
      <c r="Q80" s="258"/>
      <c r="R80" s="258"/>
      <c r="S80" s="258"/>
      <c r="AA80" s="279"/>
    </row>
    <row r="81" spans="1:28" s="40" customFormat="1" ht="12" customHeight="1">
      <c r="O81" s="258"/>
      <c r="P81" s="258"/>
      <c r="Q81" s="258"/>
      <c r="R81" s="258"/>
      <c r="S81" s="258"/>
      <c r="AA81" s="279"/>
    </row>
    <row r="82" spans="1:28" s="40" customFormat="1" ht="12" customHeight="1">
      <c r="O82" s="258"/>
      <c r="P82" s="258"/>
      <c r="Q82" s="258"/>
      <c r="R82" s="258"/>
      <c r="S82" s="258"/>
      <c r="AA82" s="279"/>
    </row>
    <row r="83" spans="1:28" s="40" customFormat="1" ht="12" customHeight="1">
      <c r="O83" s="258"/>
      <c r="P83" s="258"/>
      <c r="Q83" s="258"/>
      <c r="R83" s="258"/>
      <c r="S83" s="258"/>
      <c r="AA83" s="279"/>
    </row>
    <row r="84" spans="1:28" s="40" customFormat="1" ht="12" customHeight="1">
      <c r="AA84" s="279"/>
    </row>
    <row r="85" spans="1:28" s="40" customFormat="1" ht="12" customHeight="1">
      <c r="AA85" s="279"/>
    </row>
    <row r="86" spans="1:28" s="40" customFormat="1" ht="12" customHeight="1">
      <c r="AA86" s="279"/>
    </row>
    <row r="87" spans="1:28" s="40" customFormat="1" ht="12" customHeight="1">
      <c r="AA87" s="279"/>
    </row>
    <row r="88" spans="1:28" s="26" customFormat="1" ht="12" customHeight="1">
      <c r="E88" s="40"/>
      <c r="F88" s="40"/>
      <c r="G88" s="40"/>
      <c r="H88" s="40"/>
      <c r="I88" s="40"/>
      <c r="J88" s="40"/>
      <c r="K88" s="40"/>
      <c r="L88" s="40"/>
      <c r="M88" s="40"/>
      <c r="N88" s="40"/>
      <c r="AA88" s="281"/>
      <c r="AB88" s="258"/>
    </row>
    <row r="89" spans="1:28" ht="15" customHeight="1">
      <c r="A89" s="282"/>
      <c r="B89" s="282"/>
      <c r="C89" s="282"/>
      <c r="D89" s="282"/>
      <c r="E89" s="40"/>
      <c r="F89" s="40"/>
      <c r="G89" s="40"/>
      <c r="H89" s="40"/>
      <c r="I89" s="40"/>
      <c r="J89" s="40"/>
      <c r="K89" s="40"/>
      <c r="L89" s="40"/>
      <c r="M89" s="40"/>
      <c r="N89" s="40"/>
    </row>
    <row r="90" spans="1:28" ht="15" customHeight="1">
      <c r="A90" s="282"/>
      <c r="B90" s="282"/>
      <c r="C90" s="282"/>
      <c r="D90" s="282"/>
      <c r="E90" s="40"/>
      <c r="F90" s="40"/>
      <c r="G90" s="40"/>
      <c r="H90" s="40"/>
      <c r="I90" s="40"/>
      <c r="J90" s="40"/>
      <c r="K90" s="40"/>
      <c r="L90" s="40"/>
      <c r="M90" s="40"/>
      <c r="N90" s="40"/>
    </row>
    <row r="91" spans="1:28" ht="15" customHeight="1">
      <c r="A91" s="282"/>
      <c r="B91" s="282"/>
      <c r="C91" s="282"/>
      <c r="D91" s="282"/>
      <c r="E91" s="40"/>
      <c r="F91" s="40"/>
      <c r="G91" s="40"/>
      <c r="H91" s="40"/>
      <c r="I91" s="40"/>
      <c r="J91" s="40"/>
      <c r="K91" s="40"/>
      <c r="L91" s="40"/>
      <c r="M91" s="40"/>
      <c r="N91" s="40"/>
    </row>
    <row r="92" spans="1:28" ht="15" customHeight="1">
      <c r="A92" s="282"/>
      <c r="B92" s="282"/>
      <c r="C92" s="282"/>
      <c r="D92" s="282"/>
      <c r="E92" s="40"/>
      <c r="F92" s="40"/>
      <c r="G92" s="40"/>
      <c r="H92" s="40"/>
      <c r="I92" s="40"/>
      <c r="J92" s="40"/>
      <c r="K92" s="40"/>
      <c r="L92" s="40"/>
      <c r="M92" s="40"/>
      <c r="N92" s="40"/>
    </row>
    <row r="93" spans="1:28" ht="15" customHeight="1">
      <c r="A93" s="282"/>
      <c r="B93" s="282"/>
      <c r="C93" s="282"/>
      <c r="D93" s="282"/>
      <c r="E93" s="40"/>
      <c r="F93" s="40"/>
      <c r="G93" s="40"/>
      <c r="H93" s="40"/>
      <c r="I93" s="40"/>
      <c r="J93" s="40"/>
      <c r="K93" s="40"/>
      <c r="L93" s="40"/>
      <c r="M93" s="40"/>
      <c r="N93" s="40"/>
    </row>
    <row r="94" spans="1:28" ht="15" customHeight="1">
      <c r="A94" s="282"/>
      <c r="B94" s="282"/>
      <c r="C94" s="282"/>
      <c r="D94" s="282"/>
      <c r="E94" s="40"/>
      <c r="F94" s="40"/>
      <c r="G94" s="40"/>
      <c r="H94" s="40"/>
      <c r="I94" s="40"/>
      <c r="J94" s="40"/>
      <c r="K94" s="40"/>
      <c r="L94" s="40"/>
      <c r="M94" s="40"/>
      <c r="N94" s="40"/>
    </row>
    <row r="95" spans="1:28" ht="15" customHeight="1">
      <c r="A95" s="282"/>
      <c r="B95" s="282"/>
      <c r="C95" s="282"/>
      <c r="D95" s="282"/>
      <c r="E95" s="40"/>
      <c r="F95" s="40"/>
      <c r="G95" s="40"/>
      <c r="H95" s="40"/>
      <c r="I95" s="40"/>
      <c r="J95" s="40"/>
      <c r="K95" s="40"/>
      <c r="L95" s="40"/>
      <c r="M95" s="40"/>
      <c r="N95" s="40"/>
    </row>
    <row r="96" spans="1:28" ht="15" customHeight="1">
      <c r="A96" s="282"/>
      <c r="B96" s="282"/>
      <c r="C96" s="282"/>
      <c r="D96" s="282"/>
      <c r="E96" s="40"/>
      <c r="F96" s="40"/>
      <c r="G96" s="40"/>
      <c r="H96" s="40"/>
      <c r="I96" s="40"/>
      <c r="J96" s="40"/>
      <c r="K96" s="40"/>
      <c r="L96" s="40"/>
      <c r="M96" s="40"/>
      <c r="N96" s="40"/>
    </row>
    <row r="97" spans="1:14" ht="15" customHeight="1">
      <c r="A97" s="282"/>
      <c r="B97" s="282"/>
      <c r="C97" s="282"/>
      <c r="D97" s="282"/>
      <c r="E97" s="40"/>
      <c r="F97" s="40"/>
      <c r="G97" s="40"/>
      <c r="H97" s="40"/>
      <c r="I97" s="40"/>
      <c r="J97" s="40"/>
      <c r="K97" s="40"/>
      <c r="L97" s="40"/>
      <c r="M97" s="40"/>
      <c r="N97" s="40"/>
    </row>
    <row r="98" spans="1:14" ht="15" customHeight="1">
      <c r="A98" s="282"/>
      <c r="B98" s="282"/>
      <c r="C98" s="282"/>
      <c r="D98" s="282"/>
      <c r="E98" s="40"/>
      <c r="F98" s="40"/>
      <c r="G98" s="40"/>
      <c r="H98" s="40"/>
      <c r="I98" s="40"/>
      <c r="J98" s="40"/>
      <c r="K98" s="40"/>
      <c r="L98" s="40"/>
      <c r="M98" s="40"/>
      <c r="N98" s="40"/>
    </row>
    <row r="99" spans="1:14" ht="15" customHeight="1">
      <c r="A99" s="282"/>
      <c r="B99" s="282"/>
      <c r="C99" s="282"/>
      <c r="D99" s="282"/>
      <c r="E99" s="40"/>
      <c r="F99" s="40"/>
      <c r="G99" s="40"/>
      <c r="H99" s="40"/>
      <c r="I99" s="40"/>
      <c r="J99" s="40"/>
      <c r="K99" s="40"/>
      <c r="L99" s="40"/>
      <c r="M99" s="40"/>
      <c r="N99" s="40"/>
    </row>
    <row r="100" spans="1:14" ht="15" customHeight="1">
      <c r="A100" s="282"/>
      <c r="B100" s="282"/>
      <c r="C100" s="282"/>
      <c r="D100" s="282"/>
      <c r="E100" s="40"/>
      <c r="F100" s="40"/>
      <c r="G100" s="40"/>
      <c r="H100" s="40"/>
      <c r="I100" s="40"/>
      <c r="J100" s="40"/>
      <c r="K100" s="40"/>
      <c r="L100" s="40"/>
      <c r="M100" s="40"/>
      <c r="N100" s="40"/>
    </row>
    <row r="101" spans="1:14" ht="15" customHeight="1">
      <c r="A101" s="282"/>
      <c r="B101" s="282"/>
      <c r="C101" s="282"/>
      <c r="D101" s="282"/>
      <c r="E101" s="40"/>
      <c r="F101" s="40"/>
      <c r="G101" s="40"/>
      <c r="H101" s="40"/>
      <c r="I101" s="40"/>
      <c r="J101" s="40"/>
      <c r="K101" s="40"/>
      <c r="L101" s="40"/>
      <c r="M101" s="40"/>
      <c r="N101" s="40"/>
    </row>
    <row r="102" spans="1:14" ht="15" customHeight="1">
      <c r="A102" s="282"/>
      <c r="B102" s="282"/>
      <c r="C102" s="282"/>
      <c r="D102" s="282"/>
      <c r="E102" s="40"/>
      <c r="F102" s="40"/>
      <c r="G102" s="40"/>
      <c r="H102" s="40"/>
      <c r="I102" s="40"/>
      <c r="J102" s="40"/>
      <c r="K102" s="40"/>
      <c r="L102" s="40"/>
      <c r="M102" s="40"/>
      <c r="N102" s="40"/>
    </row>
    <row r="103" spans="1:14" ht="15" customHeight="1">
      <c r="A103" s="282"/>
      <c r="B103" s="282"/>
      <c r="C103" s="282"/>
      <c r="D103" s="282"/>
      <c r="E103" s="40"/>
      <c r="F103" s="40"/>
      <c r="G103" s="40"/>
      <c r="H103" s="40"/>
      <c r="I103" s="40"/>
      <c r="J103" s="40"/>
      <c r="K103" s="40"/>
      <c r="L103" s="40"/>
      <c r="M103" s="40"/>
      <c r="N103" s="40"/>
    </row>
    <row r="104" spans="1:14" ht="15" customHeight="1">
      <c r="A104" s="282"/>
      <c r="B104" s="282"/>
      <c r="C104" s="282"/>
      <c r="D104" s="282"/>
      <c r="E104" s="40"/>
      <c r="F104" s="40"/>
      <c r="G104" s="40"/>
      <c r="H104" s="40"/>
      <c r="I104" s="40"/>
      <c r="J104" s="40"/>
      <c r="K104" s="40"/>
      <c r="L104" s="40"/>
      <c r="M104" s="40"/>
      <c r="N104" s="40"/>
    </row>
    <row r="105" spans="1:14" ht="15" customHeight="1">
      <c r="A105" s="282"/>
      <c r="B105" s="282"/>
      <c r="C105" s="282"/>
      <c r="D105" s="282"/>
      <c r="E105" s="40"/>
      <c r="F105" s="40"/>
      <c r="G105" s="40"/>
      <c r="H105" s="40"/>
      <c r="I105" s="40"/>
      <c r="J105" s="40"/>
      <c r="K105" s="40"/>
      <c r="L105" s="40"/>
      <c r="M105" s="40"/>
      <c r="N105" s="40"/>
    </row>
    <row r="106" spans="1:14" ht="15" customHeight="1">
      <c r="A106" s="282"/>
      <c r="B106" s="282"/>
      <c r="C106" s="282"/>
      <c r="D106" s="282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14" ht="15" customHeight="1">
      <c r="A107" s="282"/>
      <c r="B107" s="282"/>
      <c r="C107" s="282"/>
      <c r="D107" s="282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14" ht="15" customHeight="1">
      <c r="A108" s="282"/>
      <c r="B108" s="282"/>
      <c r="C108" s="282"/>
      <c r="D108" s="282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14" ht="15" customHeight="1">
      <c r="A109" s="282"/>
      <c r="B109" s="282"/>
      <c r="C109" s="282"/>
      <c r="D109" s="282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14" ht="15" customHeight="1">
      <c r="A110" s="282"/>
      <c r="B110" s="282"/>
      <c r="C110" s="282"/>
      <c r="D110" s="282"/>
      <c r="E110" s="40"/>
      <c r="F110" s="40"/>
      <c r="G110" s="40"/>
      <c r="H110" s="40"/>
      <c r="I110" s="40"/>
      <c r="J110" s="40"/>
      <c r="K110" s="40"/>
      <c r="L110" s="40"/>
      <c r="M110" s="40"/>
      <c r="N110" s="40"/>
    </row>
    <row r="111" spans="1:14" ht="15" customHeight="1">
      <c r="A111" s="282"/>
      <c r="B111" s="282"/>
      <c r="C111" s="282"/>
      <c r="D111" s="282"/>
      <c r="E111" s="40"/>
      <c r="F111" s="40"/>
      <c r="G111" s="40"/>
      <c r="H111" s="40"/>
      <c r="I111" s="40"/>
      <c r="J111" s="40"/>
      <c r="K111" s="40"/>
      <c r="L111" s="40"/>
      <c r="M111" s="40"/>
      <c r="N111" s="40"/>
    </row>
    <row r="112" spans="1:14" ht="24" customHeight="1">
      <c r="A112" s="282"/>
      <c r="B112" s="282"/>
      <c r="C112" s="282"/>
      <c r="D112" s="282"/>
      <c r="E112" s="40"/>
      <c r="F112" s="40"/>
      <c r="G112" s="40"/>
      <c r="H112" s="40"/>
      <c r="I112" s="40"/>
      <c r="J112" s="40"/>
      <c r="K112" s="40"/>
      <c r="L112" s="40"/>
      <c r="M112" s="40"/>
      <c r="N112" s="40"/>
    </row>
    <row r="113" spans="1:14" ht="15" customHeight="1">
      <c r="A113" s="282"/>
      <c r="B113" s="282"/>
      <c r="C113" s="282"/>
      <c r="D113" s="282"/>
      <c r="E113" s="40"/>
      <c r="F113" s="40"/>
      <c r="G113" s="40"/>
      <c r="H113" s="40"/>
      <c r="I113" s="40"/>
      <c r="J113" s="40"/>
      <c r="K113" s="40"/>
      <c r="L113" s="40"/>
      <c r="M113" s="40"/>
      <c r="N113" s="40"/>
    </row>
    <row r="114" spans="1:14" ht="15" customHeight="1">
      <c r="A114" s="282"/>
      <c r="B114" s="282"/>
      <c r="C114" s="282"/>
      <c r="D114" s="282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>
      <c r="A115" s="282"/>
      <c r="B115" s="282"/>
      <c r="C115" s="282"/>
      <c r="D115" s="282"/>
      <c r="E115" s="40"/>
      <c r="F115" s="40"/>
      <c r="G115" s="40"/>
      <c r="H115" s="40"/>
      <c r="I115" s="40"/>
      <c r="J115" s="40"/>
      <c r="K115" s="40"/>
      <c r="L115" s="40"/>
      <c r="M115" s="40"/>
      <c r="N115" s="40"/>
    </row>
    <row r="116" spans="1:14" ht="15" customHeight="1">
      <c r="A116" s="282"/>
      <c r="B116" s="282"/>
      <c r="C116" s="282"/>
      <c r="D116" s="282"/>
      <c r="E116" s="40"/>
      <c r="F116" s="40"/>
      <c r="G116" s="40"/>
      <c r="H116" s="40"/>
      <c r="I116" s="40"/>
      <c r="J116" s="40"/>
      <c r="K116" s="40"/>
      <c r="L116" s="40"/>
      <c r="M116" s="40"/>
      <c r="N116" s="40"/>
    </row>
    <row r="117" spans="1:14" ht="15" customHeight="1">
      <c r="A117" s="282"/>
      <c r="B117" s="282"/>
      <c r="C117" s="282"/>
      <c r="D117" s="282"/>
      <c r="E117" s="40"/>
      <c r="F117" s="40"/>
      <c r="G117" s="40"/>
      <c r="H117" s="40"/>
      <c r="I117" s="40"/>
      <c r="J117" s="40"/>
      <c r="K117" s="40"/>
      <c r="L117" s="40"/>
      <c r="M117" s="40"/>
      <c r="N117" s="40"/>
    </row>
    <row r="118" spans="1:14" ht="15" customHeight="1">
      <c r="A118" s="282"/>
      <c r="B118" s="282"/>
      <c r="C118" s="282"/>
      <c r="D118" s="282"/>
      <c r="E118" s="40"/>
      <c r="F118" s="40"/>
      <c r="G118" s="40"/>
      <c r="H118" s="40"/>
      <c r="I118" s="40"/>
      <c r="J118" s="40"/>
      <c r="K118" s="40"/>
      <c r="L118" s="40"/>
      <c r="M118" s="40"/>
      <c r="N118" s="40"/>
    </row>
    <row r="119" spans="1:14" ht="15" customHeight="1">
      <c r="A119" s="282"/>
      <c r="B119" s="282"/>
      <c r="C119" s="282"/>
      <c r="D119" s="282"/>
      <c r="E119" s="40"/>
      <c r="F119" s="40"/>
      <c r="G119" s="40"/>
      <c r="H119" s="40"/>
      <c r="I119" s="40"/>
      <c r="J119" s="40"/>
      <c r="K119" s="40"/>
      <c r="L119" s="40"/>
      <c r="M119" s="40"/>
      <c r="N119" s="40"/>
    </row>
    <row r="120" spans="1:14" ht="15" customHeight="1">
      <c r="A120" s="282"/>
      <c r="B120" s="282"/>
      <c r="C120" s="282"/>
      <c r="D120" s="282"/>
      <c r="E120" s="40"/>
      <c r="F120" s="40"/>
      <c r="G120" s="40"/>
      <c r="H120" s="40"/>
      <c r="I120" s="40"/>
      <c r="J120" s="40"/>
      <c r="K120" s="40"/>
      <c r="L120" s="40"/>
      <c r="M120" s="40"/>
      <c r="N120" s="40"/>
    </row>
    <row r="121" spans="1:14" ht="24" customHeight="1">
      <c r="A121" s="282"/>
      <c r="B121" s="282"/>
      <c r="C121" s="282"/>
      <c r="D121" s="282"/>
      <c r="E121" s="40"/>
      <c r="F121" s="40"/>
      <c r="G121" s="40"/>
      <c r="H121" s="40"/>
      <c r="I121" s="40"/>
      <c r="J121" s="40"/>
      <c r="K121" s="40"/>
      <c r="L121" s="40"/>
      <c r="M121" s="40"/>
      <c r="N121" s="40"/>
    </row>
    <row r="122" spans="1:14" ht="24" customHeight="1">
      <c r="A122" s="282"/>
      <c r="B122" s="282"/>
      <c r="C122" s="282"/>
      <c r="D122" s="282"/>
      <c r="E122" s="40"/>
      <c r="F122" s="40"/>
      <c r="G122" s="40"/>
      <c r="H122" s="40"/>
      <c r="I122" s="40"/>
      <c r="J122" s="40"/>
      <c r="K122" s="40"/>
      <c r="L122" s="40"/>
      <c r="M122" s="40"/>
      <c r="N122" s="40"/>
    </row>
    <row r="123" spans="1:14" ht="24" customHeight="1">
      <c r="A123" s="282"/>
      <c r="B123" s="282"/>
      <c r="C123" s="282"/>
      <c r="D123" s="282"/>
      <c r="E123" s="40"/>
      <c r="F123" s="40"/>
      <c r="G123" s="40"/>
      <c r="H123" s="40"/>
      <c r="I123" s="40"/>
      <c r="J123" s="40"/>
      <c r="K123" s="40"/>
      <c r="L123" s="40"/>
      <c r="M123" s="40"/>
      <c r="N123" s="40"/>
    </row>
    <row r="124" spans="1:14" ht="15" customHeight="1">
      <c r="A124" s="282"/>
      <c r="B124" s="282"/>
      <c r="C124" s="282"/>
      <c r="D124" s="282"/>
      <c r="E124" s="40"/>
      <c r="F124" s="40"/>
      <c r="G124" s="40"/>
      <c r="H124" s="40"/>
      <c r="I124" s="40"/>
      <c r="J124" s="40"/>
      <c r="K124" s="40"/>
      <c r="L124" s="40"/>
      <c r="M124" s="40"/>
      <c r="N124" s="40"/>
    </row>
    <row r="125" spans="1:14" ht="15" customHeight="1">
      <c r="A125" s="282"/>
      <c r="B125" s="282"/>
      <c r="C125" s="282"/>
      <c r="D125" s="282"/>
      <c r="E125" s="40"/>
      <c r="F125" s="40"/>
      <c r="G125" s="40"/>
      <c r="H125" s="40"/>
      <c r="I125" s="40"/>
      <c r="J125" s="40"/>
      <c r="K125" s="40"/>
      <c r="L125" s="40"/>
      <c r="M125" s="40"/>
      <c r="N125" s="40"/>
    </row>
    <row r="126" spans="1:14" ht="15" customHeight="1">
      <c r="A126" s="282"/>
      <c r="B126" s="282"/>
      <c r="C126" s="282"/>
      <c r="D126" s="282"/>
      <c r="E126" s="40"/>
      <c r="F126" s="40"/>
      <c r="G126" s="40"/>
      <c r="H126" s="40"/>
      <c r="I126" s="40"/>
      <c r="J126" s="40"/>
      <c r="K126" s="40"/>
      <c r="L126" s="40"/>
      <c r="M126" s="40"/>
      <c r="N126" s="40"/>
    </row>
    <row r="127" spans="1:14" ht="15" customHeight="1">
      <c r="A127" s="282"/>
      <c r="B127" s="282"/>
      <c r="C127" s="282"/>
      <c r="D127" s="282"/>
      <c r="E127" s="40"/>
      <c r="F127" s="40"/>
      <c r="G127" s="40"/>
      <c r="H127" s="40"/>
      <c r="I127" s="40"/>
      <c r="J127" s="40"/>
      <c r="K127" s="40"/>
      <c r="L127" s="40"/>
      <c r="M127" s="40"/>
      <c r="N127" s="40"/>
    </row>
    <row r="128" spans="1:14" ht="15" customHeight="1">
      <c r="A128" s="282"/>
      <c r="B128" s="282"/>
      <c r="C128" s="282"/>
      <c r="D128" s="282"/>
      <c r="E128" s="40"/>
      <c r="F128" s="40"/>
      <c r="G128" s="40"/>
      <c r="H128" s="40"/>
      <c r="I128" s="40"/>
      <c r="J128" s="40"/>
      <c r="K128" s="40"/>
      <c r="L128" s="40"/>
      <c r="M128" s="40"/>
      <c r="N128" s="40"/>
    </row>
    <row r="129" spans="1:14" ht="15" customHeight="1">
      <c r="A129" s="282"/>
      <c r="B129" s="282"/>
      <c r="C129" s="282"/>
      <c r="D129" s="282"/>
      <c r="E129" s="40"/>
      <c r="F129" s="40"/>
      <c r="G129" s="40"/>
      <c r="H129" s="40"/>
      <c r="I129" s="40"/>
      <c r="J129" s="40"/>
      <c r="K129" s="40"/>
      <c r="L129" s="40"/>
      <c r="M129" s="40"/>
      <c r="N129" s="40"/>
    </row>
    <row r="130" spans="1:14" ht="15" customHeight="1">
      <c r="A130" s="282"/>
      <c r="B130" s="282"/>
      <c r="C130" s="282"/>
      <c r="D130" s="282"/>
      <c r="E130" s="40"/>
      <c r="F130" s="40"/>
      <c r="G130" s="40"/>
      <c r="H130" s="40"/>
      <c r="I130" s="40"/>
      <c r="J130" s="40"/>
      <c r="K130" s="40"/>
      <c r="L130" s="40"/>
      <c r="M130" s="40"/>
      <c r="N130" s="40"/>
    </row>
    <row r="131" spans="1:14" ht="15" customHeight="1">
      <c r="A131" s="282"/>
      <c r="B131" s="282"/>
      <c r="C131" s="282"/>
      <c r="D131" s="282"/>
      <c r="E131" s="40"/>
      <c r="F131" s="40"/>
      <c r="G131" s="40"/>
      <c r="H131" s="40"/>
      <c r="I131" s="40"/>
      <c r="J131" s="40"/>
      <c r="K131" s="40"/>
      <c r="L131" s="40"/>
      <c r="M131" s="40"/>
      <c r="N131" s="40"/>
    </row>
    <row r="132" spans="1:14" ht="15" customHeight="1">
      <c r="A132" s="282"/>
      <c r="B132" s="282"/>
      <c r="C132" s="282"/>
      <c r="D132" s="282"/>
      <c r="E132" s="40"/>
      <c r="F132" s="40"/>
      <c r="G132" s="40"/>
      <c r="H132" s="40"/>
      <c r="I132" s="40"/>
      <c r="J132" s="40"/>
      <c r="K132" s="40"/>
      <c r="L132" s="40"/>
      <c r="M132" s="40"/>
      <c r="N132" s="40"/>
    </row>
    <row r="133" spans="1:14" ht="15" customHeight="1">
      <c r="A133" s="282"/>
      <c r="B133" s="282"/>
      <c r="C133" s="282"/>
      <c r="D133" s="282"/>
      <c r="E133" s="40"/>
      <c r="F133" s="40"/>
      <c r="G133" s="40"/>
      <c r="H133" s="40"/>
      <c r="I133" s="40"/>
      <c r="J133" s="40"/>
      <c r="K133" s="40"/>
      <c r="L133" s="40"/>
      <c r="M133" s="40"/>
      <c r="N133" s="40"/>
    </row>
    <row r="134" spans="1:14" ht="15" customHeight="1">
      <c r="A134" s="282"/>
      <c r="B134" s="282"/>
      <c r="C134" s="282"/>
      <c r="D134" s="282"/>
      <c r="E134" s="40"/>
      <c r="F134" s="40"/>
      <c r="G134" s="40"/>
      <c r="H134" s="40"/>
      <c r="I134" s="40"/>
      <c r="J134" s="40"/>
      <c r="K134" s="40"/>
      <c r="L134" s="40"/>
      <c r="M134" s="40"/>
      <c r="N134" s="40"/>
    </row>
    <row r="135" spans="1:14" ht="15" customHeight="1">
      <c r="A135" s="282"/>
      <c r="B135" s="282"/>
      <c r="C135" s="282"/>
      <c r="D135" s="282"/>
      <c r="E135" s="40"/>
      <c r="F135" s="40"/>
      <c r="G135" s="40"/>
      <c r="H135" s="40"/>
      <c r="I135" s="40"/>
      <c r="J135" s="40"/>
      <c r="K135" s="40"/>
      <c r="L135" s="40"/>
      <c r="M135" s="40"/>
      <c r="N135" s="40"/>
    </row>
    <row r="136" spans="1:14" ht="15" customHeight="1">
      <c r="A136" s="282"/>
      <c r="B136" s="282"/>
      <c r="C136" s="282"/>
      <c r="D136" s="282"/>
      <c r="E136" s="40"/>
      <c r="F136" s="40"/>
      <c r="G136" s="40"/>
      <c r="H136" s="40"/>
      <c r="I136" s="40"/>
      <c r="J136" s="40"/>
      <c r="K136" s="40"/>
      <c r="L136" s="40"/>
      <c r="M136" s="40"/>
      <c r="N136" s="40"/>
    </row>
    <row r="137" spans="1:14" ht="15" customHeight="1">
      <c r="A137" s="282"/>
      <c r="B137" s="282"/>
      <c r="C137" s="282"/>
      <c r="D137" s="282"/>
      <c r="E137" s="40"/>
      <c r="F137" s="40"/>
      <c r="G137" s="40"/>
      <c r="H137" s="40"/>
      <c r="I137" s="40"/>
      <c r="J137" s="40"/>
      <c r="K137" s="40"/>
      <c r="L137" s="40"/>
      <c r="M137" s="40"/>
      <c r="N137" s="40"/>
    </row>
    <row r="138" spans="1:14" ht="15" customHeight="1">
      <c r="A138" s="282"/>
      <c r="B138" s="282"/>
      <c r="C138" s="282"/>
      <c r="D138" s="282"/>
      <c r="E138" s="40"/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4" ht="15" customHeight="1">
      <c r="A139" s="282"/>
      <c r="B139" s="282"/>
      <c r="C139" s="282"/>
      <c r="D139" s="282"/>
      <c r="E139" s="40"/>
      <c r="F139" s="40"/>
      <c r="G139" s="40"/>
      <c r="H139" s="40"/>
      <c r="I139" s="40"/>
      <c r="J139" s="40"/>
      <c r="K139" s="40"/>
      <c r="L139" s="40"/>
      <c r="M139" s="40"/>
      <c r="N139" s="40"/>
    </row>
    <row r="140" spans="1:14" ht="15" customHeight="1">
      <c r="A140" s="282"/>
      <c r="B140" s="282"/>
      <c r="C140" s="282"/>
      <c r="D140" s="282"/>
      <c r="E140" s="40"/>
      <c r="F140" s="40"/>
      <c r="G140" s="40"/>
      <c r="H140" s="40"/>
      <c r="I140" s="40"/>
      <c r="J140" s="40"/>
      <c r="K140" s="40"/>
      <c r="L140" s="40"/>
      <c r="M140" s="40"/>
      <c r="N140" s="40"/>
    </row>
    <row r="141" spans="1:14" ht="15" customHeight="1">
      <c r="A141" s="282"/>
      <c r="B141" s="282"/>
      <c r="C141" s="282"/>
      <c r="D141" s="282"/>
      <c r="E141" s="40"/>
      <c r="F141" s="40"/>
      <c r="G141" s="40"/>
      <c r="H141" s="40"/>
      <c r="I141" s="40"/>
      <c r="J141" s="40"/>
      <c r="K141" s="40"/>
      <c r="L141" s="40"/>
      <c r="M141" s="40"/>
      <c r="N141" s="40"/>
    </row>
    <row r="142" spans="1:14" ht="15" customHeight="1">
      <c r="A142" s="282"/>
      <c r="B142" s="282"/>
      <c r="C142" s="282"/>
      <c r="D142" s="282"/>
      <c r="E142" s="40"/>
      <c r="F142" s="40"/>
      <c r="G142" s="40"/>
      <c r="H142" s="40"/>
      <c r="I142" s="40"/>
      <c r="J142" s="40"/>
      <c r="K142" s="40"/>
      <c r="L142" s="40"/>
      <c r="M142" s="40"/>
      <c r="N142" s="40"/>
    </row>
    <row r="143" spans="1:14" ht="15" customHeight="1">
      <c r="A143" s="282"/>
      <c r="B143" s="282"/>
      <c r="C143" s="282"/>
      <c r="D143" s="282"/>
      <c r="E143" s="40"/>
      <c r="F143" s="40"/>
      <c r="G143" s="40"/>
      <c r="H143" s="40"/>
      <c r="I143" s="40"/>
      <c r="J143" s="40"/>
      <c r="K143" s="40"/>
      <c r="L143" s="40"/>
      <c r="M143" s="40"/>
      <c r="N143" s="40"/>
    </row>
    <row r="144" spans="1:14" ht="24" customHeight="1">
      <c r="A144" s="282"/>
      <c r="B144" s="282"/>
      <c r="C144" s="282"/>
      <c r="D144" s="282"/>
      <c r="E144" s="40"/>
      <c r="F144" s="40"/>
      <c r="G144" s="40"/>
      <c r="H144" s="40"/>
      <c r="I144" s="40"/>
      <c r="J144" s="40"/>
      <c r="K144" s="40"/>
      <c r="L144" s="40"/>
      <c r="M144" s="40"/>
      <c r="N144" s="40"/>
    </row>
    <row r="145" spans="1:14" ht="15" customHeight="1">
      <c r="A145" s="282"/>
      <c r="B145" s="282"/>
      <c r="C145" s="282"/>
      <c r="D145" s="282"/>
      <c r="E145" s="40"/>
      <c r="F145" s="40"/>
      <c r="G145" s="40"/>
      <c r="H145" s="40"/>
      <c r="I145" s="40"/>
      <c r="J145" s="40"/>
      <c r="K145" s="40"/>
      <c r="L145" s="40"/>
      <c r="M145" s="40"/>
      <c r="N145" s="40"/>
    </row>
    <row r="146" spans="1:14" ht="15" customHeight="1">
      <c r="A146" s="282"/>
      <c r="B146" s="282"/>
      <c r="C146" s="282"/>
      <c r="D146" s="282"/>
      <c r="E146" s="40"/>
      <c r="F146" s="40"/>
      <c r="G146" s="40"/>
      <c r="H146" s="40"/>
      <c r="I146" s="40"/>
      <c r="J146" s="40"/>
      <c r="K146" s="40"/>
      <c r="L146" s="40"/>
      <c r="M146" s="40"/>
      <c r="N146" s="40"/>
    </row>
    <row r="147" spans="1:14" ht="15" customHeight="1">
      <c r="A147" s="282"/>
      <c r="B147" s="282"/>
      <c r="C147" s="282"/>
      <c r="D147" s="282"/>
      <c r="E147" s="40"/>
      <c r="F147" s="40"/>
      <c r="G147" s="40"/>
      <c r="H147" s="40"/>
      <c r="I147" s="40"/>
      <c r="J147" s="40"/>
      <c r="K147" s="40"/>
      <c r="L147" s="40"/>
      <c r="M147" s="40"/>
      <c r="N147" s="40"/>
    </row>
    <row r="148" spans="1:14" ht="15" customHeight="1">
      <c r="A148" s="282"/>
      <c r="B148" s="282"/>
      <c r="C148" s="282"/>
      <c r="D148" s="282"/>
      <c r="E148" s="40"/>
      <c r="F148" s="40"/>
      <c r="G148" s="40"/>
      <c r="H148" s="40"/>
      <c r="I148" s="40"/>
      <c r="J148" s="40"/>
      <c r="K148" s="40"/>
      <c r="L148" s="40"/>
      <c r="M148" s="40"/>
      <c r="N148" s="40"/>
    </row>
    <row r="149" spans="1:14" ht="15" customHeight="1">
      <c r="A149" s="282"/>
      <c r="B149" s="282"/>
      <c r="C149" s="282"/>
      <c r="D149" s="282"/>
      <c r="E149" s="40"/>
      <c r="F149" s="40"/>
      <c r="G149" s="40"/>
      <c r="H149" s="40"/>
      <c r="I149" s="40"/>
      <c r="J149" s="40"/>
      <c r="K149" s="40"/>
      <c r="L149" s="40"/>
      <c r="M149" s="40"/>
      <c r="N149" s="40"/>
    </row>
    <row r="150" spans="1:14" ht="15" customHeight="1">
      <c r="A150" s="282"/>
      <c r="B150" s="282"/>
      <c r="C150" s="282"/>
      <c r="D150" s="282"/>
      <c r="E150" s="40"/>
      <c r="F150" s="40"/>
      <c r="G150" s="40"/>
      <c r="H150" s="40"/>
      <c r="I150" s="40"/>
      <c r="J150" s="40"/>
      <c r="K150" s="40"/>
      <c r="L150" s="40"/>
      <c r="M150" s="40"/>
      <c r="N150" s="40"/>
    </row>
    <row r="151" spans="1:14" ht="15" customHeight="1">
      <c r="A151" s="282"/>
      <c r="B151" s="282"/>
      <c r="C151" s="282"/>
      <c r="D151" s="282"/>
      <c r="E151" s="40"/>
      <c r="F151" s="40"/>
      <c r="G151" s="40"/>
      <c r="H151" s="40"/>
      <c r="I151" s="40"/>
      <c r="J151" s="40"/>
      <c r="K151" s="40"/>
      <c r="L151" s="40"/>
      <c r="M151" s="40"/>
      <c r="N151" s="40"/>
    </row>
    <row r="152" spans="1:14" ht="15" customHeight="1">
      <c r="A152" s="282"/>
      <c r="B152" s="282"/>
      <c r="C152" s="282"/>
      <c r="D152" s="282"/>
      <c r="E152" s="40"/>
      <c r="F152" s="40"/>
      <c r="G152" s="40"/>
      <c r="H152" s="40"/>
      <c r="I152" s="40"/>
      <c r="J152" s="40"/>
      <c r="K152" s="40"/>
      <c r="L152" s="40"/>
      <c r="M152" s="40"/>
      <c r="N152" s="40"/>
    </row>
    <row r="153" spans="1:14" ht="24" customHeight="1">
      <c r="A153" s="282"/>
      <c r="B153" s="282"/>
      <c r="C153" s="282"/>
      <c r="D153" s="282"/>
      <c r="E153" s="40"/>
      <c r="F153" s="40"/>
      <c r="G153" s="40"/>
      <c r="H153" s="40"/>
      <c r="I153" s="40"/>
      <c r="J153" s="40"/>
      <c r="K153" s="40"/>
      <c r="L153" s="40"/>
      <c r="M153" s="40"/>
      <c r="N153" s="40"/>
    </row>
    <row r="154" spans="1:14" ht="24" customHeight="1">
      <c r="A154" s="282"/>
      <c r="B154" s="282"/>
      <c r="C154" s="282"/>
      <c r="D154" s="282"/>
      <c r="E154" s="40"/>
      <c r="F154" s="40"/>
      <c r="G154" s="40"/>
      <c r="H154" s="40"/>
      <c r="I154" s="40"/>
      <c r="J154" s="40"/>
      <c r="K154" s="40"/>
      <c r="L154" s="40"/>
      <c r="M154" s="40"/>
      <c r="N154" s="40"/>
    </row>
    <row r="155" spans="1:14" ht="24" customHeight="1">
      <c r="A155" s="282"/>
      <c r="B155" s="282"/>
      <c r="C155" s="282"/>
      <c r="D155" s="282"/>
      <c r="E155" s="40"/>
      <c r="F155" s="40"/>
      <c r="G155" s="40"/>
      <c r="H155" s="40"/>
      <c r="I155" s="40"/>
      <c r="J155" s="40"/>
      <c r="K155" s="40"/>
      <c r="L155" s="40"/>
      <c r="M155" s="40"/>
      <c r="N155" s="40"/>
    </row>
    <row r="156" spans="1:14" ht="15" customHeight="1">
      <c r="A156" s="282"/>
      <c r="B156" s="282"/>
      <c r="C156" s="282"/>
      <c r="D156" s="282"/>
      <c r="E156" s="40"/>
      <c r="F156" s="40"/>
      <c r="G156" s="40"/>
      <c r="H156" s="40"/>
      <c r="I156" s="40"/>
      <c r="J156" s="40"/>
      <c r="K156" s="40"/>
      <c r="L156" s="40"/>
      <c r="M156" s="40"/>
      <c r="N156" s="40"/>
    </row>
    <row r="157" spans="1:14" ht="15" customHeight="1">
      <c r="A157" s="282"/>
      <c r="B157" s="282"/>
      <c r="C157" s="282"/>
      <c r="D157" s="282"/>
      <c r="E157" s="40"/>
      <c r="F157" s="40"/>
      <c r="G157" s="40"/>
      <c r="H157" s="40"/>
      <c r="I157" s="40"/>
      <c r="J157" s="40"/>
      <c r="K157" s="40"/>
      <c r="L157" s="40"/>
      <c r="M157" s="40"/>
      <c r="N157" s="40"/>
    </row>
    <row r="158" spans="1:14" ht="15" customHeight="1">
      <c r="A158" s="282"/>
      <c r="B158" s="282"/>
      <c r="C158" s="282"/>
      <c r="D158" s="282"/>
      <c r="E158" s="40"/>
      <c r="F158" s="40"/>
      <c r="G158" s="40"/>
      <c r="H158" s="40"/>
      <c r="I158" s="40"/>
      <c r="J158" s="40"/>
      <c r="K158" s="40"/>
      <c r="L158" s="40"/>
      <c r="M158" s="40"/>
      <c r="N158" s="40"/>
    </row>
    <row r="159" spans="1:14" ht="15" customHeight="1">
      <c r="A159" s="282"/>
      <c r="B159" s="282"/>
      <c r="C159" s="282"/>
      <c r="D159" s="282"/>
      <c r="E159" s="40"/>
      <c r="F159" s="40"/>
      <c r="G159" s="40"/>
      <c r="H159" s="40"/>
      <c r="I159" s="40"/>
      <c r="J159" s="40"/>
      <c r="K159" s="40"/>
      <c r="L159" s="40"/>
      <c r="M159" s="40"/>
      <c r="N159" s="40"/>
    </row>
    <row r="160" spans="1:14" ht="15" customHeight="1">
      <c r="A160" s="282"/>
      <c r="B160" s="282"/>
      <c r="C160" s="282"/>
      <c r="D160" s="282"/>
      <c r="E160" s="40"/>
      <c r="F160" s="40"/>
      <c r="G160" s="40"/>
      <c r="H160" s="40"/>
      <c r="I160" s="40"/>
      <c r="J160" s="40"/>
      <c r="K160" s="40"/>
      <c r="L160" s="40"/>
      <c r="M160" s="40"/>
      <c r="N160" s="40"/>
    </row>
    <row r="161" spans="1:14" ht="15" customHeight="1">
      <c r="A161" s="282"/>
      <c r="B161" s="282"/>
      <c r="C161" s="282"/>
      <c r="D161" s="282"/>
      <c r="E161" s="40"/>
      <c r="F161" s="40"/>
      <c r="G161" s="40"/>
      <c r="H161" s="40"/>
      <c r="I161" s="40"/>
      <c r="J161" s="40"/>
      <c r="K161" s="40"/>
      <c r="L161" s="40"/>
      <c r="M161" s="40"/>
      <c r="N161" s="40"/>
    </row>
    <row r="162" spans="1:14" ht="15" customHeight="1">
      <c r="A162" s="282"/>
      <c r="B162" s="282"/>
      <c r="C162" s="282"/>
      <c r="D162" s="282"/>
      <c r="E162" s="40"/>
      <c r="F162" s="40"/>
      <c r="G162" s="40"/>
      <c r="H162" s="40"/>
      <c r="I162" s="40"/>
      <c r="J162" s="40"/>
      <c r="K162" s="40"/>
      <c r="L162" s="40"/>
      <c r="M162" s="40"/>
      <c r="N162" s="40"/>
    </row>
    <row r="163" spans="1:14" ht="15" customHeight="1">
      <c r="A163" s="282"/>
      <c r="B163" s="282"/>
      <c r="C163" s="282"/>
      <c r="D163" s="282"/>
      <c r="E163" s="40"/>
      <c r="F163" s="40"/>
      <c r="G163" s="40"/>
      <c r="H163" s="40"/>
      <c r="I163" s="40"/>
      <c r="J163" s="40"/>
      <c r="K163" s="40"/>
      <c r="L163" s="40"/>
      <c r="M163" s="40"/>
      <c r="N163" s="40"/>
    </row>
    <row r="164" spans="1:14" ht="15" customHeight="1">
      <c r="A164" s="282"/>
      <c r="B164" s="282"/>
      <c r="C164" s="282"/>
      <c r="D164" s="282"/>
      <c r="E164" s="40"/>
      <c r="F164" s="40"/>
      <c r="G164" s="40"/>
      <c r="H164" s="40"/>
      <c r="I164" s="40"/>
      <c r="J164" s="40"/>
      <c r="K164" s="40"/>
      <c r="L164" s="40"/>
      <c r="M164" s="40"/>
      <c r="N164" s="40"/>
    </row>
    <row r="165" spans="1:14" ht="15" customHeight="1">
      <c r="A165" s="282"/>
      <c r="B165" s="282"/>
      <c r="C165" s="282"/>
      <c r="D165" s="282"/>
      <c r="E165" s="40"/>
      <c r="F165" s="40"/>
      <c r="G165" s="40"/>
      <c r="H165" s="40"/>
      <c r="I165" s="40"/>
      <c r="J165" s="40"/>
      <c r="K165" s="40"/>
      <c r="L165" s="40"/>
      <c r="M165" s="40"/>
      <c r="N165" s="40"/>
    </row>
    <row r="166" spans="1:14" ht="15" customHeight="1">
      <c r="A166" s="282"/>
      <c r="B166" s="282"/>
      <c r="C166" s="282"/>
      <c r="D166" s="282"/>
      <c r="E166" s="40"/>
      <c r="F166" s="40"/>
      <c r="G166" s="40"/>
      <c r="H166" s="40"/>
      <c r="I166" s="40"/>
      <c r="J166" s="40"/>
      <c r="K166" s="40"/>
      <c r="L166" s="40"/>
      <c r="M166" s="40"/>
      <c r="N166" s="40"/>
    </row>
    <row r="167" spans="1:14" ht="15" customHeight="1">
      <c r="A167" s="282"/>
      <c r="B167" s="282"/>
      <c r="C167" s="282"/>
      <c r="D167" s="282"/>
      <c r="E167" s="40"/>
      <c r="F167" s="40"/>
      <c r="G167" s="40"/>
      <c r="H167" s="40"/>
      <c r="I167" s="40"/>
      <c r="J167" s="40"/>
      <c r="K167" s="40"/>
      <c r="L167" s="40"/>
      <c r="M167" s="40"/>
      <c r="N167" s="40"/>
    </row>
    <row r="168" spans="1:14" ht="15" customHeight="1">
      <c r="A168" s="282"/>
      <c r="B168" s="282"/>
      <c r="C168" s="282"/>
      <c r="D168" s="282"/>
      <c r="E168" s="40"/>
      <c r="F168" s="40"/>
      <c r="G168" s="40"/>
      <c r="H168" s="40"/>
      <c r="I168" s="40"/>
      <c r="J168" s="40"/>
      <c r="K168" s="40"/>
      <c r="L168" s="40"/>
      <c r="M168" s="40"/>
      <c r="N168" s="40"/>
    </row>
    <row r="169" spans="1:14" ht="15" customHeight="1">
      <c r="A169" s="282"/>
      <c r="B169" s="282"/>
      <c r="C169" s="282"/>
      <c r="D169" s="282"/>
      <c r="E169" s="40"/>
      <c r="F169" s="40"/>
      <c r="G169" s="40"/>
      <c r="H169" s="40"/>
      <c r="I169" s="40"/>
      <c r="J169" s="40"/>
      <c r="K169" s="40"/>
      <c r="L169" s="40"/>
      <c r="M169" s="40"/>
      <c r="N169" s="40"/>
    </row>
    <row r="170" spans="1:14" ht="15" customHeight="1">
      <c r="A170" s="282"/>
      <c r="B170" s="282"/>
      <c r="C170" s="282"/>
      <c r="D170" s="282"/>
      <c r="E170" s="40"/>
      <c r="F170" s="40"/>
      <c r="G170" s="40"/>
      <c r="H170" s="40"/>
      <c r="I170" s="40"/>
      <c r="J170" s="40"/>
      <c r="K170" s="40"/>
      <c r="L170" s="40"/>
      <c r="M170" s="40"/>
      <c r="N170" s="40"/>
    </row>
    <row r="171" spans="1:14" ht="15" customHeight="1">
      <c r="A171" s="282"/>
      <c r="B171" s="282"/>
      <c r="C171" s="282"/>
      <c r="D171" s="282"/>
      <c r="E171" s="40"/>
      <c r="F171" s="40"/>
      <c r="G171" s="40"/>
      <c r="H171" s="40"/>
      <c r="I171" s="40"/>
      <c r="J171" s="40"/>
      <c r="K171" s="40"/>
      <c r="L171" s="40"/>
      <c r="M171" s="40"/>
      <c r="N171" s="40"/>
    </row>
    <row r="172" spans="1:14" ht="15" customHeight="1">
      <c r="A172" s="282"/>
      <c r="B172" s="282"/>
      <c r="C172" s="282"/>
      <c r="D172" s="282"/>
      <c r="E172" s="40"/>
      <c r="F172" s="40"/>
      <c r="G172" s="40"/>
      <c r="H172" s="40"/>
      <c r="I172" s="40"/>
      <c r="J172" s="40"/>
      <c r="K172" s="40"/>
      <c r="L172" s="40"/>
      <c r="M172" s="40"/>
      <c r="N172" s="40"/>
    </row>
    <row r="173" spans="1:14" ht="15" customHeight="1">
      <c r="A173" s="282"/>
      <c r="B173" s="282"/>
      <c r="C173" s="282"/>
      <c r="D173" s="282"/>
      <c r="E173" s="40"/>
      <c r="F173" s="40"/>
      <c r="G173" s="40"/>
      <c r="H173" s="40"/>
      <c r="I173" s="40"/>
      <c r="J173" s="40"/>
      <c r="K173" s="40"/>
      <c r="L173" s="40"/>
      <c r="M173" s="40"/>
      <c r="N173" s="40"/>
    </row>
    <row r="174" spans="1:14" ht="15" customHeight="1">
      <c r="A174" s="282"/>
      <c r="B174" s="282"/>
      <c r="C174" s="282"/>
      <c r="D174" s="282"/>
      <c r="E174" s="40"/>
      <c r="F174" s="40"/>
      <c r="G174" s="40"/>
      <c r="H174" s="40"/>
      <c r="I174" s="40"/>
      <c r="J174" s="40"/>
      <c r="K174" s="40"/>
      <c r="L174" s="40"/>
      <c r="M174" s="40"/>
      <c r="N174" s="40"/>
    </row>
    <row r="175" spans="1:14" ht="15" customHeight="1">
      <c r="A175" s="282"/>
      <c r="B175" s="282"/>
      <c r="C175" s="282"/>
      <c r="D175" s="282"/>
      <c r="E175" s="40"/>
      <c r="F175" s="40"/>
      <c r="G175" s="40"/>
      <c r="H175" s="40"/>
      <c r="I175" s="40"/>
      <c r="J175" s="40"/>
      <c r="K175" s="40"/>
      <c r="L175" s="40"/>
      <c r="M175" s="40"/>
      <c r="N175" s="40"/>
    </row>
    <row r="176" spans="1:14" ht="15" customHeight="1">
      <c r="A176" s="282"/>
      <c r="B176" s="282"/>
      <c r="C176" s="282"/>
      <c r="D176" s="282"/>
      <c r="E176" s="40"/>
      <c r="F176" s="40"/>
      <c r="G176" s="40"/>
      <c r="H176" s="40"/>
      <c r="I176" s="40"/>
      <c r="J176" s="40"/>
      <c r="K176" s="40"/>
      <c r="L176" s="40"/>
      <c r="M176" s="40"/>
      <c r="N176" s="40"/>
    </row>
    <row r="177" spans="1:14" ht="15" customHeight="1">
      <c r="A177" s="282"/>
      <c r="B177" s="282"/>
      <c r="C177" s="282"/>
      <c r="D177" s="282"/>
      <c r="E177" s="40"/>
      <c r="F177" s="40"/>
      <c r="G177" s="40"/>
      <c r="H177" s="40"/>
      <c r="I177" s="40"/>
      <c r="J177" s="40"/>
      <c r="K177" s="40"/>
      <c r="L177" s="40"/>
      <c r="M177" s="40"/>
      <c r="N177" s="40"/>
    </row>
    <row r="178" spans="1:14" ht="15" customHeight="1">
      <c r="A178" s="282"/>
      <c r="B178" s="282"/>
      <c r="C178" s="282"/>
      <c r="D178" s="282"/>
      <c r="E178" s="40"/>
      <c r="F178" s="40"/>
      <c r="G178" s="40"/>
      <c r="H178" s="40"/>
      <c r="I178" s="40"/>
      <c r="J178" s="40"/>
      <c r="K178" s="40"/>
      <c r="L178" s="40"/>
      <c r="M178" s="40"/>
      <c r="N178" s="40"/>
    </row>
    <row r="179" spans="1:14" ht="15" customHeight="1">
      <c r="A179" s="282"/>
      <c r="B179" s="282"/>
      <c r="C179" s="282"/>
      <c r="D179" s="282"/>
      <c r="E179" s="40"/>
      <c r="F179" s="40"/>
      <c r="G179" s="40"/>
      <c r="H179" s="40"/>
      <c r="I179" s="40"/>
      <c r="J179" s="40"/>
      <c r="K179" s="40"/>
      <c r="L179" s="40"/>
      <c r="M179" s="40"/>
      <c r="N179" s="40"/>
    </row>
    <row r="180" spans="1:14" ht="15" customHeight="1">
      <c r="A180" s="282"/>
      <c r="B180" s="282"/>
      <c r="C180" s="282"/>
      <c r="D180" s="282"/>
      <c r="E180" s="40"/>
      <c r="F180" s="40"/>
      <c r="G180" s="40"/>
      <c r="H180" s="40"/>
      <c r="I180" s="40"/>
      <c r="J180" s="40"/>
      <c r="K180" s="40"/>
      <c r="L180" s="40"/>
      <c r="M180" s="40"/>
      <c r="N180" s="40"/>
    </row>
    <row r="181" spans="1:14" ht="15" customHeight="1">
      <c r="A181" s="282"/>
      <c r="B181" s="282"/>
      <c r="C181" s="282"/>
      <c r="D181" s="282"/>
      <c r="E181" s="40"/>
      <c r="F181" s="40"/>
      <c r="G181" s="40"/>
      <c r="H181" s="40"/>
      <c r="I181" s="40"/>
      <c r="J181" s="40"/>
      <c r="K181" s="40"/>
      <c r="L181" s="40"/>
      <c r="M181" s="40"/>
      <c r="N181" s="40"/>
    </row>
    <row r="182" spans="1:14" ht="15" customHeight="1">
      <c r="A182" s="282"/>
      <c r="B182" s="282"/>
      <c r="C182" s="282"/>
      <c r="D182" s="282"/>
      <c r="E182" s="40"/>
      <c r="F182" s="40"/>
      <c r="G182" s="40"/>
      <c r="H182" s="40"/>
      <c r="I182" s="40"/>
      <c r="J182" s="40"/>
      <c r="K182" s="40"/>
      <c r="L182" s="40"/>
      <c r="M182" s="40"/>
      <c r="N182" s="40"/>
    </row>
    <row r="183" spans="1:14" ht="15" customHeight="1">
      <c r="A183" s="282"/>
      <c r="B183" s="282"/>
      <c r="C183" s="282"/>
      <c r="D183" s="282"/>
      <c r="E183" s="40"/>
      <c r="F183" s="40"/>
      <c r="G183" s="40"/>
      <c r="H183" s="40"/>
      <c r="I183" s="40"/>
      <c r="J183" s="40"/>
      <c r="K183" s="40"/>
      <c r="L183" s="40"/>
      <c r="M183" s="40"/>
      <c r="N183" s="40"/>
    </row>
    <row r="184" spans="1:14" ht="15" customHeight="1">
      <c r="A184" s="282"/>
      <c r="B184" s="282"/>
      <c r="C184" s="282"/>
      <c r="D184" s="282"/>
      <c r="E184" s="40"/>
      <c r="F184" s="40"/>
      <c r="G184" s="40"/>
      <c r="H184" s="40"/>
      <c r="I184" s="40"/>
      <c r="J184" s="40"/>
      <c r="K184" s="40"/>
      <c r="L184" s="40"/>
      <c r="M184" s="40"/>
      <c r="N184" s="40"/>
    </row>
    <row r="185" spans="1:14" ht="15" customHeight="1">
      <c r="A185" s="282"/>
      <c r="B185" s="282"/>
      <c r="C185" s="282"/>
      <c r="D185" s="282"/>
      <c r="E185" s="40"/>
      <c r="F185" s="40"/>
      <c r="G185" s="40"/>
      <c r="H185" s="40"/>
      <c r="I185" s="40"/>
      <c r="J185" s="40"/>
      <c r="K185" s="40"/>
      <c r="L185" s="40"/>
      <c r="M185" s="40"/>
      <c r="N185" s="40"/>
    </row>
    <row r="186" spans="1:14" ht="15" customHeight="1">
      <c r="A186" s="282"/>
      <c r="B186" s="282"/>
      <c r="C186" s="282"/>
      <c r="D186" s="282"/>
      <c r="E186" s="40"/>
      <c r="F186" s="40"/>
      <c r="G186" s="40"/>
      <c r="H186" s="40"/>
      <c r="I186" s="40"/>
      <c r="J186" s="40"/>
      <c r="K186" s="40"/>
      <c r="L186" s="40"/>
      <c r="M186" s="40"/>
      <c r="N186" s="40"/>
    </row>
    <row r="187" spans="1:14" ht="15" customHeight="1">
      <c r="A187" s="282"/>
      <c r="B187" s="282"/>
      <c r="C187" s="282"/>
      <c r="D187" s="282"/>
      <c r="E187" s="40"/>
      <c r="F187" s="40"/>
      <c r="G187" s="40"/>
      <c r="H187" s="40"/>
      <c r="I187" s="40"/>
      <c r="J187" s="40"/>
      <c r="K187" s="40"/>
      <c r="L187" s="40"/>
      <c r="M187" s="40"/>
      <c r="N187" s="40"/>
    </row>
    <row r="188" spans="1:14" ht="15" customHeight="1">
      <c r="A188" s="282"/>
      <c r="B188" s="282"/>
      <c r="C188" s="282"/>
      <c r="D188" s="282"/>
      <c r="E188" s="40"/>
      <c r="F188" s="40"/>
      <c r="G188" s="40"/>
      <c r="H188" s="40"/>
      <c r="I188" s="40"/>
      <c r="J188" s="40"/>
      <c r="K188" s="40"/>
      <c r="L188" s="40"/>
      <c r="M188" s="40"/>
      <c r="N188" s="40"/>
    </row>
    <row r="189" spans="1:14" ht="15" customHeight="1">
      <c r="A189" s="282"/>
      <c r="B189" s="282"/>
      <c r="C189" s="282"/>
      <c r="D189" s="282"/>
      <c r="E189" s="40"/>
      <c r="F189" s="40"/>
      <c r="G189" s="40"/>
      <c r="H189" s="40"/>
      <c r="I189" s="40"/>
      <c r="J189" s="40"/>
      <c r="K189" s="40"/>
      <c r="L189" s="40"/>
      <c r="M189" s="40"/>
      <c r="N189" s="40"/>
    </row>
    <row r="190" spans="1:14" ht="15" customHeight="1">
      <c r="A190" s="282"/>
      <c r="B190" s="282"/>
      <c r="C190" s="282"/>
      <c r="D190" s="282"/>
      <c r="E190" s="40"/>
      <c r="F190" s="40"/>
      <c r="G190" s="40"/>
      <c r="H190" s="40"/>
      <c r="I190" s="40"/>
      <c r="J190" s="40"/>
      <c r="K190" s="40"/>
      <c r="L190" s="40"/>
      <c r="M190" s="40"/>
      <c r="N190" s="40"/>
    </row>
    <row r="191" spans="1:14" ht="15" customHeight="1">
      <c r="A191" s="282"/>
      <c r="B191" s="282"/>
      <c r="C191" s="282"/>
      <c r="D191" s="282"/>
      <c r="E191" s="40"/>
      <c r="F191" s="40"/>
      <c r="G191" s="40"/>
      <c r="H191" s="40"/>
      <c r="I191" s="40"/>
      <c r="J191" s="40"/>
      <c r="K191" s="40"/>
      <c r="L191" s="40"/>
      <c r="M191" s="40"/>
      <c r="N191" s="40"/>
    </row>
    <row r="192" spans="1:14" ht="15" customHeight="1">
      <c r="A192" s="282"/>
      <c r="B192" s="282"/>
      <c r="C192" s="282"/>
      <c r="D192" s="282"/>
      <c r="E192" s="40"/>
      <c r="F192" s="40"/>
      <c r="G192" s="40"/>
      <c r="H192" s="40"/>
      <c r="I192" s="40"/>
      <c r="J192" s="40"/>
      <c r="K192" s="40"/>
      <c r="L192" s="40"/>
      <c r="M192" s="40"/>
      <c r="N192" s="40"/>
    </row>
    <row r="193" spans="1:14" ht="15" customHeight="1">
      <c r="A193" s="282"/>
      <c r="B193" s="282"/>
      <c r="C193" s="282"/>
      <c r="D193" s="282"/>
      <c r="E193" s="40"/>
      <c r="F193" s="40"/>
      <c r="G193" s="40"/>
      <c r="H193" s="40"/>
      <c r="I193" s="40"/>
      <c r="J193" s="40"/>
      <c r="K193" s="40"/>
      <c r="L193" s="40"/>
      <c r="M193" s="40"/>
      <c r="N193" s="40"/>
    </row>
    <row r="194" spans="1:14" ht="15" customHeight="1">
      <c r="A194" s="282"/>
      <c r="B194" s="282"/>
      <c r="C194" s="282"/>
      <c r="D194" s="282"/>
      <c r="E194" s="40"/>
      <c r="F194" s="40"/>
      <c r="G194" s="40"/>
      <c r="H194" s="40"/>
      <c r="I194" s="40"/>
      <c r="J194" s="40"/>
      <c r="K194" s="40"/>
      <c r="L194" s="40"/>
      <c r="M194" s="40"/>
      <c r="N194" s="40"/>
    </row>
    <row r="195" spans="1:14" ht="15" customHeight="1">
      <c r="A195" s="282"/>
      <c r="B195" s="282"/>
      <c r="C195" s="282"/>
      <c r="D195" s="282"/>
      <c r="E195" s="40"/>
      <c r="F195" s="40"/>
      <c r="G195" s="40"/>
      <c r="H195" s="40"/>
      <c r="I195" s="40"/>
      <c r="J195" s="40"/>
      <c r="K195" s="40"/>
      <c r="L195" s="40"/>
      <c r="M195" s="40"/>
      <c r="N195" s="40"/>
    </row>
    <row r="196" spans="1:14" ht="15" customHeight="1">
      <c r="A196" s="282"/>
      <c r="B196" s="282"/>
      <c r="C196" s="282"/>
      <c r="D196" s="282"/>
      <c r="E196" s="40"/>
      <c r="F196" s="40"/>
      <c r="G196" s="40"/>
      <c r="H196" s="40"/>
      <c r="I196" s="40"/>
      <c r="J196" s="40"/>
      <c r="K196" s="40"/>
      <c r="L196" s="40"/>
      <c r="M196" s="40"/>
      <c r="N196" s="40"/>
    </row>
    <row r="197" spans="1:14" ht="15" customHeight="1">
      <c r="A197" s="282"/>
      <c r="B197" s="282"/>
      <c r="C197" s="282"/>
      <c r="D197" s="282"/>
      <c r="E197" s="40"/>
      <c r="F197" s="40"/>
      <c r="G197" s="40"/>
      <c r="H197" s="40"/>
      <c r="I197" s="40"/>
      <c r="J197" s="40"/>
      <c r="K197" s="40"/>
      <c r="L197" s="40"/>
      <c r="M197" s="40"/>
      <c r="N197" s="40"/>
    </row>
    <row r="198" spans="1:14" ht="15" customHeight="1">
      <c r="A198" s="282"/>
      <c r="B198" s="282"/>
      <c r="C198" s="282"/>
      <c r="D198" s="282"/>
      <c r="E198" s="40"/>
      <c r="F198" s="40"/>
      <c r="G198" s="40"/>
      <c r="H198" s="40"/>
      <c r="I198" s="40"/>
      <c r="J198" s="40"/>
      <c r="K198" s="40"/>
      <c r="L198" s="40"/>
      <c r="M198" s="40"/>
      <c r="N198" s="40"/>
    </row>
    <row r="199" spans="1:14" ht="15" customHeight="1">
      <c r="A199" s="282"/>
      <c r="B199" s="282"/>
      <c r="C199" s="282"/>
      <c r="D199" s="282"/>
      <c r="E199" s="40"/>
      <c r="F199" s="40"/>
      <c r="G199" s="40"/>
      <c r="H199" s="40"/>
      <c r="I199" s="40"/>
      <c r="J199" s="40"/>
      <c r="K199" s="40"/>
      <c r="L199" s="40"/>
      <c r="M199" s="40"/>
      <c r="N199" s="40"/>
    </row>
    <row r="200" spans="1:14" ht="15" customHeight="1">
      <c r="A200" s="282"/>
      <c r="B200" s="282"/>
      <c r="C200" s="282"/>
      <c r="D200" s="282"/>
      <c r="E200" s="40"/>
      <c r="F200" s="40"/>
      <c r="G200" s="40"/>
      <c r="H200" s="40"/>
      <c r="I200" s="40"/>
      <c r="J200" s="40"/>
      <c r="K200" s="40"/>
      <c r="L200" s="40"/>
      <c r="M200" s="40"/>
      <c r="N200" s="40"/>
    </row>
    <row r="201" spans="1:14" ht="15" customHeight="1">
      <c r="A201" s="282"/>
      <c r="B201" s="282"/>
      <c r="C201" s="282"/>
      <c r="D201" s="282"/>
      <c r="E201" s="40"/>
      <c r="F201" s="40"/>
      <c r="G201" s="40"/>
      <c r="H201" s="40"/>
      <c r="I201" s="40"/>
      <c r="J201" s="40"/>
      <c r="K201" s="40"/>
      <c r="L201" s="40"/>
      <c r="M201" s="40"/>
      <c r="N201" s="40"/>
    </row>
    <row r="202" spans="1:14" ht="15" customHeight="1">
      <c r="A202" s="282"/>
      <c r="B202" s="282"/>
      <c r="C202" s="282"/>
      <c r="D202" s="282"/>
      <c r="E202" s="40"/>
      <c r="F202" s="40"/>
      <c r="G202" s="40"/>
      <c r="H202" s="40"/>
      <c r="I202" s="40"/>
      <c r="J202" s="40"/>
      <c r="K202" s="40"/>
      <c r="L202" s="40"/>
      <c r="M202" s="40"/>
      <c r="N202" s="40"/>
    </row>
    <row r="203" spans="1:14" ht="15" customHeight="1">
      <c r="A203" s="282"/>
      <c r="B203" s="282"/>
      <c r="C203" s="282"/>
      <c r="D203" s="282"/>
      <c r="E203" s="40"/>
      <c r="F203" s="40"/>
      <c r="G203" s="40"/>
      <c r="H203" s="40"/>
      <c r="I203" s="40"/>
      <c r="J203" s="40"/>
      <c r="K203" s="40"/>
      <c r="L203" s="40"/>
      <c r="M203" s="40"/>
      <c r="N203" s="40"/>
    </row>
    <row r="204" spans="1:14" ht="15" customHeight="1">
      <c r="A204" s="282"/>
      <c r="B204" s="282"/>
      <c r="C204" s="282"/>
      <c r="D204" s="282"/>
      <c r="E204" s="40"/>
      <c r="F204" s="40"/>
      <c r="G204" s="40"/>
      <c r="H204" s="40"/>
      <c r="I204" s="40"/>
      <c r="J204" s="40"/>
      <c r="K204" s="40"/>
      <c r="L204" s="40"/>
      <c r="M204" s="40"/>
      <c r="N204" s="40"/>
    </row>
    <row r="205" spans="1:14" ht="15" customHeight="1">
      <c r="A205" s="282"/>
      <c r="B205" s="282"/>
      <c r="C205" s="282"/>
      <c r="D205" s="282"/>
      <c r="E205" s="40"/>
      <c r="F205" s="40"/>
      <c r="G205" s="40"/>
      <c r="H205" s="40"/>
      <c r="I205" s="40"/>
      <c r="J205" s="40"/>
      <c r="K205" s="40"/>
      <c r="L205" s="40"/>
      <c r="M205" s="40"/>
      <c r="N205" s="40"/>
    </row>
    <row r="206" spans="1:14" ht="15" customHeight="1">
      <c r="A206" s="282"/>
      <c r="B206" s="282"/>
      <c r="C206" s="282"/>
      <c r="D206" s="282"/>
      <c r="E206" s="40"/>
      <c r="F206" s="40"/>
      <c r="G206" s="40"/>
      <c r="H206" s="40"/>
      <c r="I206" s="40"/>
      <c r="J206" s="40"/>
      <c r="K206" s="40"/>
      <c r="L206" s="40"/>
      <c r="M206" s="40"/>
      <c r="N206" s="40"/>
    </row>
    <row r="207" spans="1:14" ht="15" customHeight="1">
      <c r="A207" s="282"/>
      <c r="B207" s="282"/>
      <c r="C207" s="282"/>
      <c r="D207" s="282"/>
      <c r="E207" s="40"/>
      <c r="F207" s="40"/>
      <c r="G207" s="40"/>
      <c r="H207" s="40"/>
      <c r="I207" s="40"/>
      <c r="J207" s="40"/>
      <c r="K207" s="40"/>
      <c r="L207" s="40"/>
      <c r="M207" s="40"/>
      <c r="N207" s="40"/>
    </row>
    <row r="208" spans="1:14" ht="15" customHeight="1">
      <c r="A208" s="282"/>
      <c r="B208" s="282"/>
      <c r="C208" s="282"/>
      <c r="D208" s="282"/>
      <c r="E208" s="40"/>
      <c r="F208" s="40"/>
      <c r="G208" s="40"/>
      <c r="H208" s="40"/>
      <c r="I208" s="40"/>
      <c r="J208" s="40"/>
      <c r="K208" s="40"/>
      <c r="L208" s="40"/>
      <c r="M208" s="40"/>
      <c r="N208" s="40"/>
    </row>
    <row r="209" spans="1:14" ht="15" customHeight="1">
      <c r="A209" s="282"/>
      <c r="B209" s="282"/>
      <c r="C209" s="282"/>
      <c r="D209" s="282"/>
      <c r="E209" s="40"/>
      <c r="F209" s="40"/>
      <c r="G209" s="40"/>
      <c r="H209" s="40"/>
      <c r="I209" s="40"/>
      <c r="J209" s="40"/>
      <c r="K209" s="40"/>
      <c r="L209" s="40"/>
      <c r="M209" s="40"/>
      <c r="N209" s="40"/>
    </row>
    <row r="210" spans="1:14" ht="15" customHeight="1">
      <c r="A210" s="282"/>
      <c r="B210" s="282"/>
      <c r="C210" s="282"/>
      <c r="D210" s="282"/>
      <c r="E210" s="40"/>
      <c r="F210" s="40"/>
      <c r="G210" s="40"/>
      <c r="H210" s="40"/>
      <c r="I210" s="40"/>
      <c r="J210" s="40"/>
      <c r="K210" s="40"/>
      <c r="L210" s="40"/>
      <c r="M210" s="40"/>
      <c r="N210" s="40"/>
    </row>
    <row r="211" spans="1:14" ht="15" customHeight="1">
      <c r="A211" s="282"/>
      <c r="B211" s="282"/>
      <c r="C211" s="282"/>
      <c r="D211" s="282"/>
      <c r="E211" s="40"/>
      <c r="F211" s="40"/>
      <c r="G211" s="40"/>
      <c r="H211" s="40"/>
      <c r="I211" s="40"/>
      <c r="J211" s="40"/>
      <c r="K211" s="40"/>
      <c r="L211" s="40"/>
      <c r="M211" s="40"/>
      <c r="N211" s="40"/>
    </row>
    <row r="212" spans="1:14" ht="15" customHeight="1">
      <c r="A212" s="282"/>
      <c r="B212" s="282"/>
      <c r="C212" s="282"/>
      <c r="D212" s="282"/>
      <c r="E212" s="40"/>
      <c r="F212" s="40"/>
      <c r="G212" s="40"/>
      <c r="H212" s="40"/>
      <c r="I212" s="40"/>
      <c r="J212" s="40"/>
      <c r="K212" s="40"/>
      <c r="L212" s="40"/>
      <c r="M212" s="40"/>
      <c r="N212" s="40"/>
    </row>
    <row r="213" spans="1:14" ht="15" customHeight="1">
      <c r="A213" s="282"/>
      <c r="B213" s="282"/>
      <c r="C213" s="282"/>
      <c r="D213" s="282"/>
      <c r="E213" s="40"/>
      <c r="F213" s="40"/>
      <c r="G213" s="40"/>
      <c r="H213" s="40"/>
      <c r="I213" s="40"/>
      <c r="J213" s="40"/>
      <c r="K213" s="40"/>
      <c r="L213" s="40"/>
      <c r="M213" s="40"/>
      <c r="N213" s="40"/>
    </row>
    <row r="214" spans="1:14" ht="15" customHeight="1">
      <c r="A214" s="282"/>
      <c r="B214" s="282"/>
      <c r="C214" s="282"/>
      <c r="D214" s="282"/>
      <c r="E214" s="40"/>
      <c r="F214" s="40"/>
      <c r="G214" s="40"/>
      <c r="H214" s="40"/>
      <c r="I214" s="40"/>
      <c r="J214" s="40"/>
      <c r="K214" s="40"/>
      <c r="L214" s="40"/>
      <c r="M214" s="40"/>
      <c r="N214" s="40"/>
    </row>
    <row r="215" spans="1:14" ht="15" customHeight="1">
      <c r="A215" s="282"/>
      <c r="B215" s="282"/>
      <c r="C215" s="282"/>
      <c r="D215" s="282"/>
      <c r="E215" s="40"/>
      <c r="F215" s="40"/>
      <c r="G215" s="40"/>
      <c r="H215" s="40"/>
      <c r="I215" s="40"/>
      <c r="J215" s="40"/>
      <c r="K215" s="40"/>
      <c r="L215" s="40"/>
      <c r="M215" s="40"/>
      <c r="N215" s="40"/>
    </row>
    <row r="216" spans="1:14" ht="15" customHeight="1">
      <c r="A216" s="282"/>
      <c r="B216" s="282"/>
      <c r="C216" s="282"/>
      <c r="D216" s="282"/>
      <c r="E216" s="40"/>
      <c r="F216" s="40"/>
      <c r="G216" s="40"/>
      <c r="H216" s="40"/>
      <c r="I216" s="40"/>
      <c r="J216" s="40"/>
      <c r="K216" s="40"/>
      <c r="L216" s="40"/>
      <c r="M216" s="40"/>
      <c r="N216" s="40"/>
    </row>
    <row r="217" spans="1:14" ht="15" customHeight="1">
      <c r="A217" s="282"/>
      <c r="B217" s="282"/>
      <c r="C217" s="282"/>
      <c r="D217" s="282"/>
      <c r="E217" s="40"/>
      <c r="F217" s="40"/>
      <c r="G217" s="40"/>
      <c r="H217" s="40"/>
      <c r="I217" s="40"/>
      <c r="J217" s="40"/>
      <c r="K217" s="40"/>
      <c r="L217" s="40"/>
      <c r="M217" s="40"/>
      <c r="N217" s="40"/>
    </row>
    <row r="218" spans="1:14" ht="15" customHeight="1">
      <c r="A218" s="282"/>
      <c r="B218" s="282"/>
      <c r="C218" s="282"/>
      <c r="D218" s="282"/>
      <c r="E218" s="40"/>
      <c r="F218" s="40"/>
      <c r="G218" s="40"/>
      <c r="H218" s="40"/>
      <c r="I218" s="40"/>
      <c r="J218" s="40"/>
      <c r="K218" s="40"/>
      <c r="L218" s="40"/>
      <c r="M218" s="40"/>
      <c r="N218" s="40"/>
    </row>
    <row r="219" spans="1:14" ht="15" customHeight="1">
      <c r="A219" s="282"/>
      <c r="B219" s="282"/>
      <c r="C219" s="282"/>
      <c r="D219" s="282"/>
      <c r="E219" s="40"/>
      <c r="F219" s="40"/>
      <c r="G219" s="40"/>
      <c r="H219" s="40"/>
      <c r="I219" s="40"/>
      <c r="J219" s="40"/>
      <c r="K219" s="40"/>
      <c r="L219" s="40"/>
      <c r="M219" s="40"/>
      <c r="N219" s="40"/>
    </row>
    <row r="220" spans="1:14" ht="15" customHeight="1">
      <c r="A220" s="282"/>
      <c r="B220" s="282"/>
      <c r="C220" s="282"/>
      <c r="D220" s="282"/>
      <c r="E220" s="40"/>
      <c r="F220" s="40"/>
      <c r="G220" s="40"/>
      <c r="H220" s="40"/>
      <c r="I220" s="40"/>
      <c r="J220" s="40"/>
      <c r="K220" s="40"/>
      <c r="L220" s="40"/>
      <c r="M220" s="40"/>
      <c r="N220" s="40"/>
    </row>
    <row r="221" spans="1:14" ht="15" customHeight="1">
      <c r="A221" s="282"/>
      <c r="B221" s="282"/>
      <c r="C221" s="282"/>
      <c r="D221" s="282"/>
      <c r="E221" s="40"/>
      <c r="F221" s="40"/>
      <c r="G221" s="40"/>
      <c r="H221" s="40"/>
      <c r="I221" s="40"/>
      <c r="J221" s="40"/>
      <c r="K221" s="40"/>
      <c r="L221" s="40"/>
      <c r="M221" s="40"/>
      <c r="N221" s="40"/>
    </row>
    <row r="222" spans="1:14" ht="15" customHeight="1">
      <c r="A222" s="282"/>
      <c r="B222" s="282"/>
      <c r="C222" s="282"/>
      <c r="D222" s="282"/>
      <c r="E222" s="40"/>
      <c r="F222" s="40"/>
      <c r="G222" s="40"/>
      <c r="H222" s="40"/>
      <c r="I222" s="40"/>
      <c r="J222" s="40"/>
      <c r="K222" s="40"/>
      <c r="L222" s="40"/>
      <c r="M222" s="40"/>
      <c r="N222" s="40"/>
    </row>
    <row r="223" spans="1:14" ht="15" customHeight="1">
      <c r="A223" s="282"/>
      <c r="B223" s="282"/>
      <c r="C223" s="282"/>
      <c r="D223" s="282"/>
      <c r="E223" s="40"/>
      <c r="F223" s="40"/>
      <c r="G223" s="40"/>
      <c r="H223" s="40"/>
      <c r="I223" s="40"/>
      <c r="J223" s="40"/>
      <c r="K223" s="40"/>
      <c r="L223" s="40"/>
      <c r="M223" s="40"/>
      <c r="N223" s="40"/>
    </row>
    <row r="224" spans="1:14" ht="15" customHeight="1">
      <c r="A224" s="282"/>
      <c r="B224" s="282"/>
      <c r="C224" s="282"/>
      <c r="D224" s="282"/>
      <c r="E224" s="40"/>
      <c r="F224" s="40"/>
      <c r="G224" s="40"/>
      <c r="H224" s="40"/>
      <c r="I224" s="40"/>
      <c r="J224" s="40"/>
      <c r="K224" s="40"/>
      <c r="L224" s="40"/>
      <c r="M224" s="40"/>
      <c r="N224" s="40"/>
    </row>
    <row r="225" spans="1:14" ht="15" customHeight="1">
      <c r="A225" s="282"/>
      <c r="B225" s="282"/>
      <c r="C225" s="282"/>
      <c r="D225" s="282"/>
      <c r="E225" s="40"/>
      <c r="F225" s="40"/>
      <c r="G225" s="40"/>
      <c r="H225" s="40"/>
      <c r="I225" s="40"/>
      <c r="J225" s="40"/>
      <c r="K225" s="40"/>
      <c r="L225" s="40"/>
      <c r="M225" s="40"/>
      <c r="N225" s="40"/>
    </row>
    <row r="226" spans="1:14" ht="15" customHeight="1">
      <c r="A226" s="282"/>
      <c r="B226" s="282"/>
      <c r="C226" s="282"/>
      <c r="D226" s="282"/>
      <c r="E226" s="40"/>
      <c r="F226" s="40"/>
      <c r="G226" s="40"/>
      <c r="H226" s="40"/>
      <c r="I226" s="40"/>
      <c r="J226" s="40"/>
      <c r="K226" s="40"/>
      <c r="L226" s="40"/>
      <c r="M226" s="40"/>
      <c r="N226" s="40"/>
    </row>
    <row r="227" spans="1:14" ht="15" customHeight="1">
      <c r="E227" s="40"/>
      <c r="F227" s="40"/>
      <c r="G227" s="40"/>
      <c r="H227" s="40"/>
      <c r="I227" s="40"/>
      <c r="J227" s="40"/>
      <c r="K227" s="40"/>
      <c r="L227" s="40"/>
      <c r="M227" s="40"/>
      <c r="N227" s="40"/>
    </row>
    <row r="228" spans="1:14" ht="15" customHeight="1">
      <c r="A228" s="282"/>
      <c r="B228" s="282"/>
      <c r="C228" s="282"/>
      <c r="D228" s="282"/>
      <c r="E228" s="40"/>
      <c r="F228" s="40"/>
      <c r="G228" s="40"/>
      <c r="H228" s="40"/>
      <c r="I228" s="40"/>
      <c r="J228" s="40"/>
      <c r="K228" s="40"/>
      <c r="L228" s="40"/>
      <c r="M228" s="40"/>
      <c r="N228" s="40"/>
    </row>
    <row r="229" spans="1:14" ht="15" customHeight="1">
      <c r="A229" s="282"/>
      <c r="B229" s="282"/>
      <c r="C229" s="282"/>
      <c r="D229" s="282"/>
      <c r="E229" s="40"/>
      <c r="F229" s="40"/>
      <c r="G229" s="40"/>
      <c r="H229" s="40"/>
      <c r="I229" s="40"/>
      <c r="J229" s="40"/>
      <c r="K229" s="40"/>
      <c r="L229" s="40"/>
      <c r="M229" s="40"/>
      <c r="N229" s="40"/>
    </row>
    <row r="230" spans="1:14" ht="15" customHeight="1">
      <c r="A230" s="282"/>
      <c r="B230" s="282"/>
      <c r="C230" s="282"/>
      <c r="D230" s="282"/>
      <c r="E230" s="40"/>
      <c r="F230" s="40"/>
      <c r="G230" s="40"/>
      <c r="H230" s="40"/>
      <c r="I230" s="40"/>
      <c r="J230" s="40"/>
      <c r="K230" s="40"/>
      <c r="L230" s="40"/>
      <c r="M230" s="40"/>
      <c r="N230" s="40"/>
    </row>
    <row r="231" spans="1:14" ht="15" customHeight="1">
      <c r="A231" s="282"/>
      <c r="B231" s="282"/>
      <c r="C231" s="282"/>
      <c r="D231" s="282"/>
      <c r="E231" s="40"/>
      <c r="F231" s="40"/>
      <c r="G231" s="40"/>
      <c r="H231" s="40"/>
      <c r="I231" s="40"/>
      <c r="J231" s="40"/>
      <c r="K231" s="40"/>
      <c r="L231" s="40"/>
      <c r="M231" s="40"/>
      <c r="N231" s="40"/>
    </row>
    <row r="232" spans="1:14" ht="15" customHeight="1">
      <c r="A232" s="282"/>
      <c r="B232" s="282"/>
      <c r="C232" s="282"/>
      <c r="D232" s="282"/>
      <c r="E232" s="40"/>
      <c r="F232" s="40"/>
      <c r="G232" s="40"/>
      <c r="H232" s="40"/>
      <c r="I232" s="40"/>
      <c r="J232" s="40"/>
      <c r="K232" s="40"/>
      <c r="L232" s="40"/>
      <c r="M232" s="40"/>
      <c r="N232" s="40"/>
    </row>
    <row r="233" spans="1:14" ht="15" customHeight="1">
      <c r="A233" s="282"/>
      <c r="B233" s="282"/>
      <c r="C233" s="282"/>
      <c r="D233" s="282"/>
      <c r="E233" s="40"/>
      <c r="F233" s="40"/>
      <c r="G233" s="40"/>
      <c r="H233" s="40"/>
      <c r="I233" s="40"/>
      <c r="J233" s="40"/>
      <c r="K233" s="40"/>
      <c r="L233" s="40"/>
      <c r="M233" s="40"/>
      <c r="N233" s="40"/>
    </row>
    <row r="234" spans="1:14" ht="15" customHeight="1">
      <c r="A234" s="282"/>
      <c r="B234" s="282"/>
      <c r="C234" s="282"/>
      <c r="D234" s="282"/>
      <c r="E234" s="40"/>
      <c r="F234" s="40"/>
      <c r="G234" s="40"/>
      <c r="H234" s="40"/>
      <c r="I234" s="40"/>
      <c r="J234" s="40"/>
      <c r="K234" s="40"/>
      <c r="L234" s="40"/>
      <c r="M234" s="40"/>
      <c r="N234" s="40"/>
    </row>
    <row r="235" spans="1:14" ht="15" customHeight="1">
      <c r="A235" s="282"/>
      <c r="B235" s="282"/>
      <c r="C235" s="282"/>
      <c r="D235" s="282"/>
      <c r="E235" s="40"/>
      <c r="F235" s="40"/>
      <c r="G235" s="40"/>
      <c r="H235" s="40"/>
      <c r="I235" s="40"/>
      <c r="J235" s="40"/>
      <c r="K235" s="40"/>
      <c r="L235" s="40"/>
      <c r="M235" s="40"/>
      <c r="N235" s="40"/>
    </row>
    <row r="236" spans="1:14" ht="15" customHeight="1">
      <c r="A236" s="282"/>
      <c r="B236" s="282"/>
      <c r="C236" s="282"/>
      <c r="D236" s="282"/>
      <c r="E236" s="40"/>
      <c r="F236" s="40"/>
      <c r="G236" s="40"/>
      <c r="H236" s="40"/>
      <c r="I236" s="40"/>
      <c r="J236" s="40"/>
      <c r="K236" s="40"/>
      <c r="L236" s="40"/>
      <c r="M236" s="40"/>
      <c r="N236" s="40"/>
    </row>
    <row r="237" spans="1:14" ht="15" customHeight="1">
      <c r="E237" s="40"/>
      <c r="F237" s="40"/>
      <c r="G237" s="40"/>
      <c r="H237" s="40"/>
      <c r="I237" s="40"/>
      <c r="J237" s="40"/>
      <c r="K237" s="40"/>
      <c r="L237" s="40"/>
      <c r="M237" s="40"/>
      <c r="N237" s="40"/>
    </row>
    <row r="238" spans="1:14" ht="15" customHeight="1">
      <c r="A238" s="282"/>
      <c r="B238" s="282"/>
      <c r="C238" s="282"/>
      <c r="D238" s="282"/>
      <c r="E238" s="40"/>
      <c r="F238" s="40"/>
      <c r="G238" s="40"/>
      <c r="H238" s="40"/>
      <c r="I238" s="40"/>
      <c r="J238" s="40"/>
      <c r="K238" s="40"/>
      <c r="L238" s="40"/>
      <c r="M238" s="40"/>
      <c r="N238" s="40"/>
    </row>
    <row r="239" spans="1:14" ht="15" customHeight="1">
      <c r="A239" s="282"/>
      <c r="B239" s="282"/>
      <c r="C239" s="282"/>
      <c r="D239" s="282"/>
      <c r="E239" s="40"/>
      <c r="F239" s="40"/>
      <c r="G239" s="40"/>
      <c r="H239" s="40"/>
      <c r="I239" s="40"/>
      <c r="J239" s="40"/>
      <c r="K239" s="40"/>
      <c r="L239" s="40"/>
      <c r="M239" s="40"/>
      <c r="N239" s="40"/>
    </row>
    <row r="240" spans="1:14" ht="15" customHeight="1">
      <c r="A240" s="282"/>
      <c r="B240" s="282"/>
      <c r="C240" s="282"/>
      <c r="D240" s="282"/>
      <c r="E240" s="40"/>
      <c r="F240" s="40"/>
      <c r="G240" s="40"/>
      <c r="H240" s="40"/>
      <c r="I240" s="40"/>
      <c r="J240" s="40"/>
      <c r="K240" s="40"/>
      <c r="L240" s="40"/>
      <c r="M240" s="40"/>
      <c r="N240" s="40"/>
    </row>
    <row r="241" spans="1:14" ht="15" customHeight="1">
      <c r="A241" s="282"/>
      <c r="B241" s="282"/>
      <c r="C241" s="282"/>
      <c r="D241" s="282"/>
      <c r="E241" s="40"/>
      <c r="F241" s="40"/>
      <c r="G241" s="40"/>
      <c r="H241" s="40"/>
      <c r="I241" s="40"/>
      <c r="J241" s="40"/>
      <c r="K241" s="40"/>
      <c r="L241" s="40"/>
      <c r="M241" s="40"/>
      <c r="N241" s="40"/>
    </row>
    <row r="242" spans="1:14" ht="15" customHeight="1">
      <c r="A242" s="282"/>
      <c r="B242" s="282"/>
      <c r="C242" s="282"/>
      <c r="D242" s="282"/>
      <c r="E242" s="40"/>
      <c r="F242" s="40"/>
      <c r="G242" s="40"/>
      <c r="H242" s="40"/>
      <c r="I242" s="40"/>
      <c r="J242" s="40"/>
      <c r="K242" s="40"/>
      <c r="L242" s="40"/>
      <c r="M242" s="40"/>
      <c r="N242" s="40"/>
    </row>
    <row r="243" spans="1:14" ht="15" customHeight="1">
      <c r="A243" s="282"/>
      <c r="B243" s="282"/>
      <c r="C243" s="282"/>
      <c r="D243" s="282"/>
      <c r="E243" s="40"/>
      <c r="F243" s="40"/>
      <c r="G243" s="40"/>
      <c r="H243" s="40"/>
      <c r="I243" s="40"/>
      <c r="J243" s="40"/>
      <c r="K243" s="40"/>
      <c r="L243" s="40"/>
      <c r="M243" s="40"/>
      <c r="N243" s="40"/>
    </row>
    <row r="244" spans="1:14" ht="15" customHeight="1">
      <c r="A244" s="282"/>
      <c r="B244" s="282"/>
      <c r="C244" s="282"/>
      <c r="D244" s="282"/>
      <c r="E244" s="40"/>
      <c r="F244" s="40"/>
      <c r="G244" s="40"/>
      <c r="H244" s="40"/>
      <c r="I244" s="40"/>
      <c r="J244" s="40"/>
      <c r="K244" s="40"/>
      <c r="L244" s="40"/>
      <c r="M244" s="40"/>
      <c r="N244" s="40"/>
    </row>
    <row r="245" spans="1:14" ht="15" customHeight="1">
      <c r="A245" s="282"/>
      <c r="B245" s="282"/>
      <c r="C245" s="282"/>
      <c r="D245" s="282"/>
      <c r="E245" s="40"/>
      <c r="F245" s="40"/>
      <c r="G245" s="40"/>
      <c r="H245" s="40"/>
      <c r="I245" s="40"/>
      <c r="J245" s="40"/>
      <c r="K245" s="40"/>
      <c r="L245" s="40"/>
      <c r="M245" s="40"/>
      <c r="N245" s="40"/>
    </row>
    <row r="246" spans="1:14" ht="15" customHeight="1">
      <c r="A246" s="282"/>
      <c r="B246" s="282"/>
      <c r="C246" s="282"/>
      <c r="D246" s="282"/>
      <c r="E246" s="40"/>
      <c r="F246" s="40"/>
      <c r="G246" s="40"/>
      <c r="H246" s="40"/>
      <c r="I246" s="40"/>
      <c r="J246" s="40"/>
      <c r="K246" s="40"/>
      <c r="L246" s="40"/>
      <c r="M246" s="40"/>
      <c r="N246" s="40"/>
    </row>
    <row r="247" spans="1:14" ht="15" customHeight="1">
      <c r="E247" s="40"/>
      <c r="F247" s="40"/>
      <c r="G247" s="40"/>
      <c r="H247" s="40"/>
      <c r="I247" s="40"/>
      <c r="J247" s="40"/>
      <c r="K247" s="40"/>
      <c r="L247" s="40"/>
      <c r="M247" s="40"/>
      <c r="N247" s="40"/>
    </row>
    <row r="248" spans="1:14" ht="15" customHeight="1">
      <c r="A248" s="282"/>
      <c r="B248" s="282"/>
      <c r="C248" s="282"/>
      <c r="D248" s="282"/>
      <c r="E248" s="40"/>
      <c r="F248" s="40"/>
      <c r="G248" s="40"/>
      <c r="H248" s="40"/>
      <c r="I248" s="40"/>
      <c r="J248" s="40"/>
      <c r="K248" s="40"/>
      <c r="L248" s="40"/>
      <c r="M248" s="40"/>
      <c r="N248" s="40"/>
    </row>
    <row r="249" spans="1:14" ht="15" customHeight="1">
      <c r="A249" s="282"/>
      <c r="B249" s="282"/>
      <c r="C249" s="282"/>
      <c r="D249" s="282"/>
      <c r="E249" s="40"/>
      <c r="F249" s="40"/>
      <c r="G249" s="40"/>
      <c r="H249" s="40"/>
      <c r="I249" s="40"/>
      <c r="J249" s="40"/>
      <c r="K249" s="40"/>
      <c r="L249" s="40"/>
      <c r="M249" s="40"/>
      <c r="N249" s="40"/>
    </row>
    <row r="250" spans="1:14" ht="15" customHeight="1">
      <c r="A250" s="282"/>
      <c r="B250" s="282"/>
      <c r="C250" s="282"/>
      <c r="D250" s="282"/>
      <c r="E250" s="40"/>
      <c r="F250" s="40"/>
      <c r="G250" s="40"/>
      <c r="H250" s="40"/>
      <c r="I250" s="40"/>
      <c r="J250" s="40"/>
      <c r="K250" s="40"/>
      <c r="L250" s="40"/>
      <c r="M250" s="40"/>
      <c r="N250" s="40"/>
    </row>
    <row r="251" spans="1:14" ht="15" customHeight="1">
      <c r="A251" s="282"/>
      <c r="B251" s="282"/>
      <c r="C251" s="282"/>
      <c r="D251" s="282"/>
      <c r="E251" s="40"/>
      <c r="F251" s="40"/>
      <c r="G251" s="40"/>
      <c r="H251" s="40"/>
      <c r="I251" s="40"/>
      <c r="J251" s="40"/>
      <c r="K251" s="40"/>
      <c r="L251" s="40"/>
      <c r="M251" s="40"/>
      <c r="N251" s="40"/>
    </row>
    <row r="252" spans="1:14" ht="15" customHeight="1">
      <c r="A252" s="282"/>
      <c r="B252" s="282"/>
      <c r="C252" s="282"/>
      <c r="D252" s="282"/>
      <c r="E252" s="40"/>
      <c r="F252" s="40"/>
      <c r="G252" s="40"/>
      <c r="H252" s="40"/>
      <c r="I252" s="40"/>
      <c r="J252" s="40"/>
      <c r="K252" s="40"/>
      <c r="L252" s="40"/>
      <c r="M252" s="40"/>
      <c r="N252" s="40"/>
    </row>
    <row r="253" spans="1:14" ht="15" customHeight="1">
      <c r="A253" s="282"/>
      <c r="B253" s="282"/>
      <c r="C253" s="282"/>
      <c r="D253" s="282"/>
      <c r="E253" s="40"/>
      <c r="F253" s="40"/>
      <c r="G253" s="40"/>
      <c r="H253" s="40"/>
      <c r="I253" s="40"/>
      <c r="J253" s="40"/>
      <c r="K253" s="40"/>
      <c r="L253" s="40"/>
      <c r="M253" s="40"/>
      <c r="N253" s="40"/>
    </row>
    <row r="254" spans="1:14" ht="15" customHeight="1">
      <c r="A254" s="282"/>
      <c r="B254" s="282"/>
      <c r="C254" s="282"/>
      <c r="D254" s="282"/>
      <c r="E254" s="40"/>
      <c r="F254" s="40"/>
      <c r="G254" s="40"/>
      <c r="H254" s="40"/>
      <c r="I254" s="40"/>
      <c r="J254" s="40"/>
      <c r="K254" s="40"/>
      <c r="L254" s="40"/>
      <c r="M254" s="40"/>
      <c r="N254" s="40"/>
    </row>
    <row r="255" spans="1:14" ht="15" customHeight="1">
      <c r="A255" s="282"/>
      <c r="B255" s="282"/>
      <c r="C255" s="282"/>
      <c r="D255" s="282"/>
      <c r="E255" s="40"/>
      <c r="F255" s="40"/>
      <c r="G255" s="40"/>
      <c r="H255" s="40"/>
      <c r="I255" s="40"/>
      <c r="J255" s="40"/>
      <c r="K255" s="40"/>
      <c r="L255" s="40"/>
      <c r="M255" s="40"/>
      <c r="N255" s="40"/>
    </row>
    <row r="256" spans="1:14" ht="15" customHeight="1">
      <c r="A256" s="282"/>
      <c r="B256" s="282"/>
      <c r="C256" s="282"/>
      <c r="D256" s="282"/>
      <c r="E256" s="40"/>
      <c r="F256" s="40"/>
      <c r="G256" s="40"/>
      <c r="H256" s="40"/>
      <c r="I256" s="40"/>
      <c r="J256" s="40"/>
      <c r="K256" s="40"/>
      <c r="L256" s="40"/>
      <c r="M256" s="40"/>
      <c r="N256" s="40"/>
    </row>
    <row r="257" spans="1:14" ht="15" customHeight="1">
      <c r="E257" s="40"/>
      <c r="F257" s="40"/>
      <c r="G257" s="40"/>
      <c r="H257" s="40"/>
      <c r="I257" s="40"/>
      <c r="J257" s="40"/>
      <c r="K257" s="40"/>
      <c r="L257" s="40"/>
      <c r="M257" s="40"/>
      <c r="N257" s="40"/>
    </row>
    <row r="258" spans="1:14" ht="15" customHeight="1">
      <c r="A258" s="282"/>
      <c r="B258" s="282"/>
      <c r="C258" s="282"/>
      <c r="D258" s="282"/>
      <c r="E258" s="40"/>
      <c r="F258" s="40"/>
      <c r="G258" s="40"/>
      <c r="H258" s="40"/>
      <c r="I258" s="40"/>
      <c r="J258" s="40"/>
      <c r="K258" s="40"/>
      <c r="L258" s="40"/>
      <c r="M258" s="40"/>
      <c r="N258" s="40"/>
    </row>
    <row r="259" spans="1:14" ht="15" customHeight="1">
      <c r="A259" s="282"/>
      <c r="B259" s="282"/>
      <c r="C259" s="282"/>
      <c r="D259" s="282"/>
      <c r="E259" s="40"/>
      <c r="F259" s="40"/>
      <c r="G259" s="40"/>
      <c r="H259" s="40"/>
      <c r="I259" s="40"/>
      <c r="J259" s="40"/>
      <c r="K259" s="40"/>
      <c r="L259" s="40"/>
      <c r="M259" s="40"/>
      <c r="N259" s="40"/>
    </row>
    <row r="260" spans="1:14" ht="15" customHeight="1">
      <c r="A260" s="282"/>
      <c r="B260" s="282"/>
      <c r="C260" s="282"/>
      <c r="D260" s="282"/>
      <c r="E260" s="40"/>
      <c r="F260" s="40"/>
      <c r="G260" s="40"/>
      <c r="H260" s="40"/>
      <c r="I260" s="40"/>
      <c r="J260" s="40"/>
      <c r="K260" s="40"/>
      <c r="L260" s="40"/>
      <c r="M260" s="40"/>
      <c r="N260" s="40"/>
    </row>
    <row r="261" spans="1:14" ht="15" customHeight="1">
      <c r="A261" s="282"/>
      <c r="B261" s="282"/>
      <c r="C261" s="282"/>
      <c r="D261" s="282"/>
      <c r="E261" s="40"/>
      <c r="F261" s="40"/>
      <c r="G261" s="40"/>
      <c r="H261" s="40"/>
      <c r="I261" s="40"/>
      <c r="J261" s="40"/>
      <c r="K261" s="40"/>
      <c r="L261" s="40"/>
      <c r="M261" s="40"/>
      <c r="N261" s="40"/>
    </row>
    <row r="262" spans="1:14" ht="15" customHeight="1">
      <c r="A262" s="282"/>
      <c r="B262" s="282"/>
      <c r="C262" s="282"/>
      <c r="D262" s="282"/>
      <c r="E262" s="40"/>
      <c r="F262" s="40"/>
      <c r="G262" s="40"/>
      <c r="H262" s="40"/>
      <c r="I262" s="40"/>
      <c r="J262" s="40"/>
      <c r="K262" s="40"/>
      <c r="L262" s="40"/>
      <c r="M262" s="40"/>
      <c r="N262" s="40"/>
    </row>
    <row r="263" spans="1:14" ht="15" customHeight="1">
      <c r="A263" s="282"/>
      <c r="B263" s="282"/>
      <c r="C263" s="282"/>
      <c r="D263" s="282"/>
      <c r="E263" s="40"/>
      <c r="F263" s="40"/>
      <c r="G263" s="40"/>
      <c r="H263" s="40"/>
      <c r="I263" s="40"/>
      <c r="J263" s="40"/>
      <c r="K263" s="40"/>
      <c r="L263" s="40"/>
      <c r="M263" s="40"/>
      <c r="N263" s="40"/>
    </row>
    <row r="264" spans="1:14" ht="15" customHeight="1">
      <c r="A264" s="282"/>
      <c r="B264" s="282"/>
      <c r="C264" s="282"/>
      <c r="D264" s="282"/>
      <c r="E264" s="40"/>
      <c r="F264" s="40"/>
      <c r="G264" s="40"/>
      <c r="H264" s="40"/>
      <c r="I264" s="40"/>
      <c r="J264" s="40"/>
      <c r="K264" s="40"/>
      <c r="L264" s="40"/>
      <c r="M264" s="40"/>
      <c r="N264" s="40"/>
    </row>
    <row r="265" spans="1:14" ht="15" customHeight="1">
      <c r="A265" s="282"/>
      <c r="B265" s="282"/>
      <c r="C265" s="282"/>
      <c r="D265" s="282"/>
      <c r="E265" s="40"/>
      <c r="F265" s="40"/>
      <c r="G265" s="40"/>
      <c r="H265" s="40"/>
      <c r="I265" s="40"/>
      <c r="J265" s="40"/>
      <c r="K265" s="40"/>
      <c r="L265" s="40"/>
      <c r="M265" s="40"/>
      <c r="N265" s="40"/>
    </row>
    <row r="266" spans="1:14" ht="15" customHeight="1">
      <c r="A266" s="282"/>
      <c r="B266" s="282"/>
      <c r="C266" s="282"/>
      <c r="D266" s="282"/>
      <c r="E266" s="40"/>
      <c r="F266" s="40"/>
      <c r="G266" s="40"/>
      <c r="H266" s="40"/>
      <c r="I266" s="40"/>
      <c r="J266" s="40"/>
      <c r="K266" s="40"/>
      <c r="L266" s="40"/>
      <c r="M266" s="40"/>
      <c r="N266" s="40"/>
    </row>
    <row r="267" spans="1:14" ht="15" customHeight="1" collapsed="1">
      <c r="A267" s="282"/>
      <c r="B267" s="282"/>
      <c r="C267" s="282"/>
      <c r="D267" s="282"/>
      <c r="E267" s="40"/>
      <c r="F267" s="40"/>
      <c r="G267" s="40"/>
      <c r="H267" s="40"/>
      <c r="I267" s="40"/>
      <c r="J267" s="40"/>
      <c r="K267" s="40"/>
      <c r="L267" s="40"/>
      <c r="M267" s="40"/>
      <c r="N267" s="40"/>
    </row>
    <row r="268" spans="1:14" ht="15" customHeight="1">
      <c r="A268" s="282"/>
      <c r="B268" s="282"/>
      <c r="C268" s="282"/>
      <c r="D268" s="282"/>
      <c r="E268" s="40"/>
      <c r="F268" s="40"/>
      <c r="G268" s="40"/>
      <c r="H268" s="40"/>
      <c r="I268" s="40"/>
      <c r="J268" s="40"/>
      <c r="K268" s="40"/>
      <c r="L268" s="40"/>
      <c r="M268" s="40"/>
      <c r="N268" s="40"/>
    </row>
    <row r="269" spans="1:14" ht="15" customHeight="1">
      <c r="A269" s="282"/>
      <c r="B269" s="282"/>
      <c r="C269" s="282"/>
      <c r="D269" s="282"/>
      <c r="E269" s="40"/>
      <c r="F269" s="40"/>
      <c r="G269" s="40"/>
      <c r="H269" s="40"/>
      <c r="I269" s="40"/>
      <c r="J269" s="40"/>
      <c r="K269" s="40"/>
      <c r="L269" s="40"/>
      <c r="M269" s="40"/>
      <c r="N269" s="40"/>
    </row>
    <row r="270" spans="1:14" ht="15" customHeight="1">
      <c r="A270" s="282"/>
      <c r="B270" s="282"/>
      <c r="C270" s="282"/>
      <c r="D270" s="282"/>
      <c r="E270" s="40"/>
      <c r="F270" s="40"/>
      <c r="G270" s="40"/>
      <c r="H270" s="40"/>
      <c r="I270" s="40"/>
      <c r="J270" s="40"/>
      <c r="K270" s="40"/>
      <c r="L270" s="40"/>
      <c r="M270" s="40"/>
      <c r="N270" s="40"/>
    </row>
    <row r="271" spans="1:14" ht="15" customHeight="1" collapsed="1">
      <c r="A271" s="282"/>
      <c r="B271" s="282"/>
      <c r="C271" s="282"/>
      <c r="D271" s="282"/>
      <c r="E271" s="40"/>
      <c r="F271" s="40"/>
      <c r="G271" s="40"/>
      <c r="H271" s="40"/>
      <c r="I271" s="40"/>
      <c r="J271" s="40"/>
      <c r="K271" s="40"/>
      <c r="L271" s="40"/>
      <c r="M271" s="40"/>
      <c r="N271" s="40"/>
    </row>
    <row r="272" spans="1:14" ht="15" customHeight="1">
      <c r="A272" s="282"/>
      <c r="B272" s="282"/>
      <c r="C272" s="282"/>
      <c r="D272" s="282"/>
      <c r="E272" s="40"/>
      <c r="F272" s="40"/>
      <c r="G272" s="40"/>
      <c r="H272" s="40"/>
      <c r="I272" s="40"/>
      <c r="J272" s="40"/>
      <c r="K272" s="40"/>
      <c r="L272" s="40"/>
      <c r="M272" s="40"/>
      <c r="N272" s="40"/>
    </row>
    <row r="273" spans="1:14" ht="15" customHeight="1">
      <c r="A273" s="282"/>
      <c r="B273" s="282"/>
      <c r="C273" s="282"/>
      <c r="D273" s="282"/>
      <c r="E273" s="40"/>
      <c r="F273" s="40"/>
      <c r="G273" s="40"/>
      <c r="H273" s="40"/>
      <c r="I273" s="40"/>
      <c r="J273" s="40"/>
      <c r="K273" s="40"/>
      <c r="L273" s="40"/>
      <c r="M273" s="40"/>
      <c r="N273" s="40"/>
    </row>
    <row r="274" spans="1:14" ht="15" customHeight="1">
      <c r="A274" s="282"/>
      <c r="B274" s="282"/>
      <c r="C274" s="282"/>
      <c r="D274" s="282"/>
      <c r="E274" s="40"/>
      <c r="F274" s="40"/>
      <c r="G274" s="40"/>
      <c r="H274" s="40"/>
      <c r="I274" s="40"/>
      <c r="J274" s="40"/>
      <c r="K274" s="40"/>
      <c r="L274" s="40"/>
      <c r="M274" s="40"/>
      <c r="N274" s="40"/>
    </row>
    <row r="275" spans="1:14" ht="15" customHeight="1" collapsed="1">
      <c r="A275" s="282"/>
      <c r="B275" s="282"/>
      <c r="C275" s="282"/>
      <c r="D275" s="282"/>
      <c r="E275" s="40"/>
      <c r="F275" s="40"/>
      <c r="G275" s="40"/>
      <c r="H275" s="40"/>
      <c r="I275" s="40"/>
      <c r="J275" s="40"/>
      <c r="K275" s="40"/>
      <c r="L275" s="40"/>
      <c r="M275" s="40"/>
      <c r="N275" s="40"/>
    </row>
    <row r="276" spans="1:14" ht="15" customHeight="1">
      <c r="A276" s="282"/>
      <c r="B276" s="282"/>
      <c r="C276" s="282"/>
      <c r="D276" s="282"/>
      <c r="E276" s="40"/>
      <c r="F276" s="40"/>
      <c r="G276" s="40"/>
      <c r="H276" s="40"/>
      <c r="I276" s="40"/>
      <c r="J276" s="40"/>
      <c r="K276" s="40"/>
      <c r="L276" s="40"/>
      <c r="M276" s="40"/>
      <c r="N276" s="40"/>
    </row>
    <row r="277" spans="1:14" ht="15" customHeight="1">
      <c r="A277" s="282"/>
      <c r="B277" s="282"/>
      <c r="C277" s="282"/>
      <c r="D277" s="282"/>
      <c r="E277" s="40"/>
      <c r="F277" s="40"/>
      <c r="G277" s="40"/>
      <c r="H277" s="40"/>
      <c r="I277" s="40"/>
      <c r="J277" s="40"/>
      <c r="K277" s="40"/>
      <c r="L277" s="40"/>
      <c r="M277" s="40"/>
      <c r="N277" s="40"/>
    </row>
    <row r="278" spans="1:14" ht="15" customHeight="1">
      <c r="A278" s="282"/>
      <c r="B278" s="282"/>
      <c r="C278" s="282"/>
      <c r="D278" s="282"/>
      <c r="E278" s="40"/>
      <c r="F278" s="40"/>
      <c r="G278" s="40"/>
      <c r="H278" s="40"/>
      <c r="I278" s="40"/>
      <c r="J278" s="40"/>
      <c r="K278" s="40"/>
      <c r="L278" s="40"/>
      <c r="M278" s="40"/>
      <c r="N278" s="40"/>
    </row>
    <row r="279" spans="1:14" ht="15" customHeight="1" collapsed="1">
      <c r="A279" s="282"/>
      <c r="B279" s="282"/>
      <c r="C279" s="282"/>
      <c r="D279" s="282"/>
      <c r="E279" s="40"/>
      <c r="F279" s="40"/>
      <c r="G279" s="40"/>
      <c r="H279" s="40"/>
      <c r="I279" s="40"/>
      <c r="J279" s="40"/>
      <c r="K279" s="40"/>
      <c r="L279" s="40"/>
      <c r="M279" s="40"/>
      <c r="N279" s="40"/>
    </row>
    <row r="280" spans="1:14" ht="15" customHeight="1">
      <c r="A280" s="282"/>
      <c r="B280" s="282"/>
      <c r="C280" s="282"/>
      <c r="D280" s="282"/>
      <c r="E280" s="40"/>
      <c r="F280" s="40"/>
      <c r="G280" s="40"/>
      <c r="H280" s="40"/>
      <c r="I280" s="40"/>
      <c r="J280" s="40"/>
      <c r="K280" s="40"/>
      <c r="L280" s="40"/>
      <c r="M280" s="40"/>
      <c r="N280" s="40"/>
    </row>
    <row r="281" spans="1:14" ht="15" customHeight="1">
      <c r="A281" s="282"/>
      <c r="B281" s="282"/>
      <c r="C281" s="282"/>
      <c r="D281" s="282"/>
      <c r="E281" s="40"/>
      <c r="F281" s="40"/>
      <c r="G281" s="40"/>
      <c r="H281" s="40"/>
      <c r="I281" s="40"/>
      <c r="J281" s="40"/>
      <c r="K281" s="40"/>
      <c r="L281" s="40"/>
      <c r="M281" s="40"/>
      <c r="N281" s="40"/>
    </row>
    <row r="282" spans="1:14" ht="15" customHeight="1">
      <c r="A282" s="282"/>
      <c r="B282" s="282"/>
      <c r="C282" s="282"/>
      <c r="D282" s="282"/>
      <c r="E282" s="40"/>
      <c r="F282" s="40"/>
      <c r="G282" s="40"/>
      <c r="H282" s="40"/>
      <c r="I282" s="40"/>
      <c r="J282" s="40"/>
      <c r="K282" s="40"/>
      <c r="L282" s="40"/>
      <c r="M282" s="40"/>
      <c r="N282" s="40"/>
    </row>
    <row r="283" spans="1:14" ht="15" customHeight="1">
      <c r="A283" s="282"/>
      <c r="B283" s="282"/>
      <c r="C283" s="282"/>
      <c r="D283" s="282"/>
      <c r="E283" s="40"/>
      <c r="F283" s="40"/>
      <c r="G283" s="40"/>
      <c r="H283" s="40"/>
      <c r="I283" s="40"/>
      <c r="J283" s="40"/>
      <c r="K283" s="40"/>
      <c r="L283" s="40"/>
      <c r="M283" s="40"/>
      <c r="N283" s="40"/>
    </row>
    <row r="284" spans="1:14" ht="15" customHeight="1">
      <c r="A284" s="282"/>
      <c r="B284" s="282"/>
      <c r="C284" s="282"/>
      <c r="D284" s="282"/>
      <c r="E284" s="40"/>
      <c r="F284" s="40"/>
      <c r="G284" s="40"/>
      <c r="H284" s="40"/>
      <c r="I284" s="40"/>
      <c r="J284" s="40"/>
      <c r="K284" s="40"/>
      <c r="L284" s="40"/>
      <c r="M284" s="40"/>
      <c r="N284" s="40"/>
    </row>
    <row r="285" spans="1:14" ht="15" customHeight="1">
      <c r="A285" s="282"/>
      <c r="B285" s="282"/>
      <c r="C285" s="282"/>
      <c r="D285" s="282"/>
      <c r="E285" s="40"/>
      <c r="F285" s="40"/>
      <c r="G285" s="40"/>
      <c r="H285" s="40"/>
      <c r="I285" s="40"/>
      <c r="J285" s="40"/>
      <c r="K285" s="40"/>
      <c r="L285" s="40"/>
      <c r="M285" s="40"/>
      <c r="N285" s="40"/>
    </row>
    <row r="286" spans="1:14" ht="15" customHeight="1">
      <c r="A286" s="282"/>
      <c r="B286" s="282"/>
      <c r="C286" s="282"/>
      <c r="D286" s="282"/>
      <c r="E286" s="40"/>
      <c r="F286" s="40"/>
      <c r="G286" s="40"/>
      <c r="H286" s="40"/>
      <c r="I286" s="40"/>
      <c r="J286" s="40"/>
      <c r="K286" s="40"/>
      <c r="L286" s="40"/>
      <c r="M286" s="40"/>
      <c r="N286" s="40"/>
    </row>
    <row r="287" spans="1:14" ht="15" customHeight="1">
      <c r="A287" s="282"/>
      <c r="B287" s="282"/>
      <c r="C287" s="282"/>
      <c r="D287" s="282"/>
      <c r="E287" s="40"/>
      <c r="F287" s="40"/>
      <c r="G287" s="40"/>
      <c r="H287" s="40"/>
      <c r="I287" s="40"/>
      <c r="J287" s="40"/>
      <c r="K287" s="40"/>
      <c r="L287" s="40"/>
      <c r="M287" s="40"/>
      <c r="N287" s="40"/>
    </row>
    <row r="288" spans="1:14" ht="15" customHeight="1">
      <c r="A288" s="282"/>
      <c r="B288" s="282"/>
      <c r="C288" s="282"/>
      <c r="D288" s="282"/>
      <c r="E288" s="40"/>
      <c r="F288" s="40"/>
      <c r="G288" s="40"/>
      <c r="H288" s="40"/>
      <c r="I288" s="40"/>
      <c r="J288" s="40"/>
      <c r="K288" s="40"/>
      <c r="L288" s="40"/>
      <c r="M288" s="40"/>
      <c r="N288" s="40"/>
    </row>
    <row r="289" spans="1:14" ht="15" customHeight="1">
      <c r="A289" s="282"/>
      <c r="B289" s="282"/>
      <c r="C289" s="282"/>
      <c r="D289" s="282"/>
      <c r="E289" s="40"/>
      <c r="F289" s="40"/>
      <c r="G289" s="40"/>
      <c r="H289" s="40"/>
      <c r="I289" s="40"/>
      <c r="J289" s="40"/>
      <c r="K289" s="40"/>
      <c r="L289" s="40"/>
      <c r="M289" s="40"/>
      <c r="N289" s="40"/>
    </row>
    <row r="290" spans="1:14" ht="15" customHeight="1">
      <c r="A290" s="282"/>
      <c r="B290" s="282"/>
      <c r="C290" s="282"/>
      <c r="D290" s="282"/>
      <c r="E290" s="40"/>
      <c r="F290" s="40"/>
      <c r="G290" s="40"/>
      <c r="H290" s="40"/>
      <c r="I290" s="40"/>
      <c r="J290" s="40"/>
      <c r="K290" s="40"/>
      <c r="L290" s="40"/>
      <c r="M290" s="40"/>
      <c r="N290" s="40"/>
    </row>
    <row r="291" spans="1:14" ht="15" customHeight="1">
      <c r="A291" s="282"/>
      <c r="B291" s="282"/>
      <c r="C291" s="282"/>
      <c r="D291" s="282"/>
      <c r="E291" s="40"/>
      <c r="F291" s="40"/>
      <c r="G291" s="40"/>
      <c r="H291" s="40"/>
      <c r="I291" s="40"/>
      <c r="J291" s="40"/>
      <c r="K291" s="40"/>
      <c r="L291" s="40"/>
      <c r="M291" s="40"/>
      <c r="N291" s="40"/>
    </row>
    <row r="292" spans="1:14" ht="15" customHeight="1">
      <c r="A292" s="282"/>
      <c r="B292" s="282"/>
      <c r="C292" s="282"/>
      <c r="D292" s="282"/>
      <c r="E292" s="40"/>
      <c r="F292" s="40"/>
      <c r="G292" s="40"/>
      <c r="H292" s="40"/>
      <c r="I292" s="40"/>
      <c r="J292" s="40"/>
      <c r="K292" s="40"/>
      <c r="L292" s="40"/>
      <c r="M292" s="40"/>
      <c r="N292" s="40"/>
    </row>
    <row r="293" spans="1:14" ht="15" customHeight="1">
      <c r="A293" s="282"/>
      <c r="B293" s="282"/>
      <c r="C293" s="282"/>
      <c r="D293" s="282"/>
      <c r="E293" s="40"/>
      <c r="F293" s="40"/>
      <c r="G293" s="40"/>
      <c r="H293" s="40"/>
      <c r="I293" s="40"/>
      <c r="J293" s="40"/>
      <c r="K293" s="40"/>
      <c r="L293" s="40"/>
      <c r="M293" s="40"/>
      <c r="N293" s="40"/>
    </row>
    <row r="294" spans="1:14">
      <c r="E294" s="40"/>
      <c r="F294" s="40"/>
      <c r="G294" s="40"/>
      <c r="H294" s="40"/>
      <c r="I294" s="40"/>
      <c r="J294" s="40"/>
      <c r="K294" s="40"/>
      <c r="L294" s="40"/>
      <c r="M294" s="40"/>
      <c r="N294" s="40"/>
    </row>
    <row r="295" spans="1:14">
      <c r="E295" s="40"/>
      <c r="F295" s="40"/>
      <c r="G295" s="40"/>
      <c r="H295" s="40"/>
      <c r="I295" s="40"/>
      <c r="J295" s="40"/>
      <c r="K295" s="40"/>
      <c r="L295" s="40"/>
      <c r="M295" s="40"/>
      <c r="N295" s="40"/>
    </row>
    <row r="296" spans="1:14">
      <c r="E296" s="40"/>
      <c r="F296" s="40"/>
      <c r="G296" s="40"/>
      <c r="H296" s="40"/>
      <c r="I296" s="40"/>
      <c r="J296" s="40"/>
      <c r="K296" s="40"/>
      <c r="L296" s="40"/>
      <c r="M296" s="40"/>
      <c r="N296" s="40"/>
    </row>
    <row r="297" spans="1:14">
      <c r="E297" s="40"/>
      <c r="F297" s="40"/>
      <c r="G297" s="40"/>
      <c r="H297" s="40"/>
      <c r="I297" s="40"/>
      <c r="J297" s="40"/>
      <c r="K297" s="40"/>
      <c r="L297" s="40"/>
      <c r="M297" s="40"/>
      <c r="N297" s="40"/>
    </row>
    <row r="298" spans="1:14">
      <c r="E298" s="40"/>
      <c r="F298" s="40"/>
      <c r="G298" s="40"/>
      <c r="H298" s="40"/>
      <c r="I298" s="40"/>
      <c r="J298" s="40"/>
      <c r="K298" s="40"/>
      <c r="L298" s="40"/>
      <c r="M298" s="40"/>
      <c r="N298" s="40"/>
    </row>
    <row r="299" spans="1:14">
      <c r="E299" s="40"/>
      <c r="F299" s="40"/>
      <c r="G299" s="40"/>
      <c r="H299" s="40"/>
      <c r="I299" s="40"/>
      <c r="J299" s="40"/>
      <c r="K299" s="40"/>
      <c r="L299" s="40"/>
      <c r="M299" s="40"/>
      <c r="N299" s="40"/>
    </row>
    <row r="300" spans="1:14">
      <c r="E300" s="40"/>
      <c r="F300" s="40"/>
      <c r="G300" s="40"/>
      <c r="H300" s="40"/>
      <c r="I300" s="40"/>
      <c r="J300" s="40"/>
      <c r="K300" s="40"/>
      <c r="L300" s="40"/>
      <c r="M300" s="40"/>
      <c r="N300" s="40"/>
    </row>
    <row r="301" spans="1:14">
      <c r="E301" s="40"/>
      <c r="F301" s="40"/>
      <c r="G301" s="40"/>
      <c r="H301" s="40"/>
      <c r="I301" s="40"/>
      <c r="J301" s="40"/>
      <c r="K301" s="40"/>
      <c r="L301" s="40"/>
      <c r="M301" s="40"/>
      <c r="N301" s="40"/>
    </row>
    <row r="302" spans="1:14">
      <c r="E302" s="40"/>
      <c r="F302" s="40"/>
      <c r="G302" s="40"/>
      <c r="H302" s="40"/>
      <c r="I302" s="40"/>
      <c r="J302" s="40"/>
      <c r="K302" s="40"/>
      <c r="L302" s="40"/>
      <c r="M302" s="40"/>
      <c r="N302" s="40"/>
    </row>
    <row r="303" spans="1:14">
      <c r="E303" s="40"/>
      <c r="F303" s="40"/>
      <c r="G303" s="40"/>
      <c r="H303" s="40"/>
      <c r="I303" s="40"/>
      <c r="J303" s="40"/>
      <c r="K303" s="40"/>
      <c r="L303" s="40"/>
      <c r="M303" s="40"/>
      <c r="N303" s="40"/>
    </row>
    <row r="304" spans="1:14">
      <c r="E304" s="40"/>
      <c r="F304" s="40"/>
      <c r="G304" s="40"/>
      <c r="H304" s="40"/>
      <c r="I304" s="40"/>
      <c r="J304" s="40"/>
      <c r="K304" s="40"/>
      <c r="L304" s="40"/>
      <c r="M304" s="40"/>
      <c r="N304" s="40"/>
    </row>
    <row r="305" spans="5:14">
      <c r="E305" s="40"/>
      <c r="F305" s="40"/>
      <c r="G305" s="40"/>
      <c r="H305" s="40"/>
      <c r="I305" s="40"/>
      <c r="J305" s="40"/>
      <c r="K305" s="40"/>
      <c r="L305" s="40"/>
      <c r="M305" s="40"/>
      <c r="N305" s="40"/>
    </row>
    <row r="306" spans="5:14">
      <c r="E306" s="40"/>
      <c r="F306" s="40"/>
      <c r="G306" s="40"/>
      <c r="H306" s="40"/>
      <c r="I306" s="40"/>
      <c r="J306" s="40"/>
      <c r="K306" s="40"/>
      <c r="L306" s="40"/>
      <c r="M306" s="40"/>
      <c r="N306" s="40"/>
    </row>
    <row r="307" spans="5:14">
      <c r="E307" s="40"/>
      <c r="F307" s="40"/>
      <c r="G307" s="40"/>
      <c r="H307" s="40"/>
      <c r="I307" s="40"/>
      <c r="J307" s="40"/>
      <c r="K307" s="40"/>
      <c r="L307" s="40"/>
      <c r="M307" s="40"/>
      <c r="N307" s="40"/>
    </row>
    <row r="308" spans="5:14">
      <c r="E308" s="40"/>
      <c r="F308" s="40"/>
      <c r="G308" s="40"/>
      <c r="H308" s="40"/>
      <c r="I308" s="40"/>
      <c r="J308" s="40"/>
      <c r="K308" s="40"/>
      <c r="L308" s="40"/>
      <c r="M308" s="40"/>
      <c r="N308" s="40"/>
    </row>
    <row r="309" spans="5:14">
      <c r="E309" s="40"/>
      <c r="F309" s="40"/>
      <c r="G309" s="40"/>
      <c r="H309" s="40"/>
      <c r="I309" s="40"/>
      <c r="J309" s="40"/>
      <c r="K309" s="40"/>
      <c r="L309" s="40"/>
      <c r="M309" s="40"/>
      <c r="N309" s="40"/>
    </row>
    <row r="310" spans="5:14">
      <c r="E310" s="40"/>
      <c r="F310" s="40"/>
      <c r="G310" s="40"/>
      <c r="H310" s="40"/>
      <c r="I310" s="40"/>
      <c r="J310" s="40"/>
      <c r="K310" s="40"/>
      <c r="L310" s="40"/>
      <c r="M310" s="40"/>
      <c r="N310" s="40"/>
    </row>
    <row r="311" spans="5:14">
      <c r="E311" s="40"/>
      <c r="F311" s="40"/>
      <c r="G311" s="40"/>
      <c r="H311" s="40"/>
      <c r="I311" s="40"/>
      <c r="J311" s="40"/>
      <c r="K311" s="40"/>
      <c r="L311" s="40"/>
      <c r="M311" s="40"/>
      <c r="N311" s="40"/>
    </row>
    <row r="312" spans="5:14">
      <c r="E312" s="40"/>
      <c r="F312" s="40"/>
      <c r="G312" s="40"/>
      <c r="H312" s="40"/>
      <c r="I312" s="40"/>
      <c r="J312" s="40"/>
      <c r="K312" s="40"/>
      <c r="L312" s="40"/>
      <c r="M312" s="40"/>
      <c r="N312" s="40"/>
    </row>
    <row r="313" spans="5:14">
      <c r="E313" s="40"/>
      <c r="F313" s="40"/>
      <c r="G313" s="40"/>
      <c r="H313" s="40"/>
      <c r="I313" s="40"/>
      <c r="J313" s="40"/>
      <c r="K313" s="40"/>
      <c r="L313" s="40"/>
      <c r="M313" s="40"/>
      <c r="N313" s="40"/>
    </row>
    <row r="314" spans="5:14">
      <c r="E314" s="40"/>
      <c r="F314" s="40"/>
      <c r="G314" s="40"/>
      <c r="H314" s="40"/>
      <c r="I314" s="40"/>
      <c r="J314" s="40"/>
      <c r="K314" s="40"/>
      <c r="L314" s="40"/>
      <c r="M314" s="40"/>
      <c r="N314" s="40"/>
    </row>
    <row r="315" spans="5:14">
      <c r="E315" s="40"/>
      <c r="F315" s="40"/>
      <c r="G315" s="40"/>
      <c r="H315" s="40"/>
      <c r="I315" s="40"/>
      <c r="J315" s="40"/>
      <c r="K315" s="40"/>
      <c r="L315" s="40"/>
      <c r="M315" s="40"/>
      <c r="N315" s="40"/>
    </row>
    <row r="316" spans="5:14">
      <c r="E316" s="40"/>
      <c r="F316" s="40"/>
      <c r="G316" s="40"/>
      <c r="H316" s="40"/>
      <c r="I316" s="40"/>
      <c r="J316" s="40"/>
      <c r="K316" s="40"/>
      <c r="L316" s="40"/>
      <c r="M316" s="40"/>
      <c r="N316" s="40"/>
    </row>
    <row r="317" spans="5:14">
      <c r="E317" s="40"/>
      <c r="F317" s="40"/>
      <c r="G317" s="40"/>
      <c r="H317" s="40"/>
      <c r="I317" s="40"/>
      <c r="J317" s="40"/>
      <c r="K317" s="40"/>
      <c r="L317" s="40"/>
      <c r="M317" s="40"/>
      <c r="N317" s="40"/>
    </row>
    <row r="318" spans="5:14">
      <c r="E318" s="40"/>
      <c r="F318" s="40"/>
      <c r="G318" s="40"/>
      <c r="H318" s="40"/>
      <c r="I318" s="40"/>
      <c r="J318" s="40"/>
      <c r="K318" s="40"/>
      <c r="L318" s="40"/>
      <c r="M318" s="40"/>
      <c r="N318" s="40"/>
    </row>
    <row r="319" spans="5:14">
      <c r="E319" s="40"/>
      <c r="F319" s="40"/>
      <c r="G319" s="40"/>
      <c r="H319" s="40"/>
      <c r="I319" s="40"/>
      <c r="J319" s="40"/>
      <c r="K319" s="40"/>
      <c r="L319" s="40"/>
      <c r="M319" s="40"/>
      <c r="N319" s="40"/>
    </row>
    <row r="320" spans="5:14">
      <c r="E320" s="40"/>
      <c r="F320" s="40"/>
      <c r="G320" s="40"/>
      <c r="H320" s="40"/>
      <c r="I320" s="40"/>
      <c r="J320" s="40"/>
      <c r="K320" s="40"/>
      <c r="L320" s="40"/>
      <c r="M320" s="40"/>
      <c r="N320" s="40"/>
    </row>
    <row r="321" spans="5:14">
      <c r="E321" s="40"/>
      <c r="F321" s="40"/>
      <c r="G321" s="40"/>
      <c r="H321" s="40"/>
      <c r="I321" s="40"/>
      <c r="J321" s="40"/>
      <c r="K321" s="40"/>
      <c r="L321" s="40"/>
      <c r="M321" s="40"/>
      <c r="N321" s="40"/>
    </row>
    <row r="322" spans="5:14">
      <c r="E322" s="40"/>
      <c r="F322" s="40"/>
      <c r="G322" s="40"/>
      <c r="H322" s="40"/>
      <c r="I322" s="40"/>
      <c r="J322" s="40"/>
      <c r="K322" s="40"/>
      <c r="L322" s="40"/>
      <c r="M322" s="40"/>
      <c r="N322" s="40"/>
    </row>
    <row r="323" spans="5:14">
      <c r="E323" s="40"/>
      <c r="F323" s="40"/>
      <c r="G323" s="40"/>
      <c r="H323" s="40"/>
      <c r="I323" s="40"/>
      <c r="J323" s="40"/>
      <c r="K323" s="40"/>
      <c r="L323" s="40"/>
      <c r="M323" s="40"/>
      <c r="N323" s="40"/>
    </row>
    <row r="324" spans="5:14">
      <c r="E324" s="40"/>
      <c r="F324" s="40"/>
      <c r="G324" s="40"/>
      <c r="H324" s="40"/>
      <c r="I324" s="40"/>
      <c r="J324" s="40"/>
      <c r="K324" s="40"/>
      <c r="L324" s="40"/>
      <c r="M324" s="40"/>
      <c r="N324" s="40"/>
    </row>
    <row r="325" spans="5:14">
      <c r="E325" s="40"/>
      <c r="F325" s="40"/>
      <c r="G325" s="40"/>
      <c r="H325" s="40"/>
      <c r="I325" s="40"/>
      <c r="J325" s="40"/>
      <c r="K325" s="40"/>
      <c r="L325" s="40"/>
      <c r="M325" s="40"/>
      <c r="N325" s="40"/>
    </row>
    <row r="326" spans="5:14">
      <c r="E326" s="40"/>
      <c r="F326" s="40"/>
      <c r="G326" s="40"/>
      <c r="H326" s="40"/>
      <c r="I326" s="40"/>
      <c r="J326" s="40"/>
      <c r="K326" s="40"/>
      <c r="L326" s="40"/>
      <c r="M326" s="40"/>
      <c r="N326" s="40"/>
    </row>
    <row r="327" spans="5:14">
      <c r="E327" s="40"/>
      <c r="F327" s="40"/>
      <c r="G327" s="40"/>
      <c r="H327" s="40"/>
      <c r="I327" s="40"/>
      <c r="J327" s="40"/>
      <c r="K327" s="40"/>
      <c r="L327" s="40"/>
      <c r="M327" s="40"/>
      <c r="N327" s="40"/>
    </row>
    <row r="328" spans="5:14">
      <c r="E328" s="40"/>
      <c r="F328" s="40"/>
      <c r="G328" s="40"/>
      <c r="H328" s="40"/>
      <c r="I328" s="40"/>
      <c r="J328" s="40"/>
      <c r="K328" s="40"/>
      <c r="L328" s="40"/>
      <c r="M328" s="40"/>
      <c r="N328" s="40"/>
    </row>
    <row r="329" spans="5:14">
      <c r="E329" s="40"/>
      <c r="F329" s="40"/>
      <c r="G329" s="40"/>
      <c r="H329" s="40"/>
      <c r="I329" s="40"/>
      <c r="J329" s="40"/>
      <c r="K329" s="40"/>
      <c r="L329" s="40"/>
      <c r="M329" s="40"/>
      <c r="N329" s="40"/>
    </row>
    <row r="330" spans="5:14">
      <c r="E330" s="40"/>
      <c r="F330" s="40"/>
      <c r="G330" s="40"/>
      <c r="H330" s="40"/>
      <c r="I330" s="40"/>
      <c r="J330" s="40"/>
      <c r="K330" s="40"/>
      <c r="L330" s="40"/>
      <c r="M330" s="40"/>
      <c r="N330" s="40"/>
    </row>
    <row r="331" spans="5:14">
      <c r="E331" s="40"/>
      <c r="F331" s="40"/>
      <c r="G331" s="40"/>
      <c r="H331" s="40"/>
      <c r="I331" s="40"/>
      <c r="J331" s="40"/>
      <c r="K331" s="40"/>
      <c r="L331" s="40"/>
      <c r="M331" s="40"/>
      <c r="N331" s="40"/>
    </row>
    <row r="332" spans="5:14">
      <c r="E332" s="40"/>
      <c r="F332" s="40"/>
      <c r="G332" s="40"/>
      <c r="H332" s="40"/>
      <c r="I332" s="40"/>
      <c r="J332" s="40"/>
      <c r="K332" s="40"/>
      <c r="L332" s="40"/>
      <c r="M332" s="40"/>
      <c r="N332" s="40"/>
    </row>
    <row r="333" spans="5:14">
      <c r="E333" s="40"/>
      <c r="F333" s="40"/>
      <c r="G333" s="40"/>
      <c r="H333" s="40"/>
      <c r="I333" s="40"/>
      <c r="J333" s="40"/>
      <c r="K333" s="40"/>
      <c r="L333" s="40"/>
      <c r="M333" s="40"/>
      <c r="N333" s="40"/>
    </row>
    <row r="334" spans="5:14">
      <c r="E334" s="40"/>
      <c r="F334" s="40"/>
      <c r="G334" s="40"/>
      <c r="H334" s="40"/>
      <c r="I334" s="40"/>
      <c r="J334" s="40"/>
      <c r="K334" s="40"/>
      <c r="L334" s="40"/>
      <c r="M334" s="40"/>
      <c r="N334" s="40"/>
    </row>
    <row r="335" spans="5:14">
      <c r="E335" s="40"/>
      <c r="F335" s="40"/>
      <c r="G335" s="40"/>
      <c r="H335" s="40"/>
      <c r="I335" s="40"/>
      <c r="J335" s="40"/>
      <c r="K335" s="40"/>
      <c r="L335" s="40"/>
      <c r="M335" s="40"/>
      <c r="N335" s="40"/>
    </row>
    <row r="336" spans="5:14">
      <c r="E336" s="40"/>
      <c r="F336" s="40"/>
      <c r="G336" s="40"/>
      <c r="H336" s="40"/>
      <c r="I336" s="40"/>
      <c r="J336" s="40"/>
      <c r="K336" s="40"/>
      <c r="L336" s="40"/>
      <c r="M336" s="40"/>
      <c r="N336" s="40"/>
    </row>
    <row r="337" spans="5:14">
      <c r="E337" s="40"/>
      <c r="F337" s="40"/>
      <c r="G337" s="40"/>
      <c r="H337" s="40"/>
      <c r="I337" s="40"/>
      <c r="J337" s="40"/>
      <c r="K337" s="40"/>
      <c r="L337" s="40"/>
      <c r="M337" s="40"/>
      <c r="N337" s="40"/>
    </row>
    <row r="338" spans="5:14">
      <c r="E338" s="40"/>
      <c r="F338" s="40"/>
      <c r="G338" s="40"/>
      <c r="H338" s="40"/>
      <c r="I338" s="40"/>
      <c r="J338" s="40"/>
      <c r="K338" s="40"/>
      <c r="L338" s="40"/>
      <c r="M338" s="40"/>
      <c r="N338" s="40"/>
    </row>
    <row r="339" spans="5:14">
      <c r="E339" s="40"/>
      <c r="F339" s="40"/>
      <c r="G339" s="40"/>
      <c r="H339" s="40"/>
      <c r="I339" s="40"/>
      <c r="J339" s="40"/>
      <c r="K339" s="40"/>
      <c r="L339" s="40"/>
      <c r="M339" s="40"/>
      <c r="N339" s="40"/>
    </row>
    <row r="340" spans="5:14">
      <c r="E340" s="40"/>
      <c r="F340" s="40"/>
      <c r="G340" s="40"/>
      <c r="H340" s="40"/>
      <c r="I340" s="40"/>
      <c r="J340" s="40"/>
      <c r="K340" s="40"/>
      <c r="L340" s="40"/>
      <c r="M340" s="40"/>
      <c r="N340" s="40"/>
    </row>
    <row r="341" spans="5:14">
      <c r="E341" s="40"/>
      <c r="F341" s="40"/>
      <c r="G341" s="40"/>
      <c r="H341" s="40"/>
      <c r="I341" s="40"/>
      <c r="J341" s="40"/>
      <c r="K341" s="40"/>
      <c r="L341" s="40"/>
      <c r="M341" s="40"/>
      <c r="N341" s="40"/>
    </row>
    <row r="342" spans="5:14">
      <c r="E342" s="40"/>
      <c r="F342" s="40"/>
      <c r="G342" s="40"/>
      <c r="H342" s="40"/>
      <c r="I342" s="40"/>
      <c r="J342" s="40"/>
      <c r="K342" s="40"/>
      <c r="L342" s="40"/>
      <c r="M342" s="40"/>
      <c r="N342" s="40"/>
    </row>
    <row r="343" spans="5:14">
      <c r="E343" s="40"/>
      <c r="F343" s="40"/>
      <c r="G343" s="40"/>
      <c r="H343" s="40"/>
      <c r="I343" s="40"/>
      <c r="J343" s="40"/>
      <c r="K343" s="40"/>
      <c r="L343" s="40"/>
      <c r="M343" s="40"/>
      <c r="N343" s="40"/>
    </row>
    <row r="344" spans="5:14">
      <c r="E344" s="40"/>
      <c r="F344" s="40"/>
      <c r="G344" s="40"/>
      <c r="H344" s="40"/>
      <c r="I344" s="40"/>
      <c r="J344" s="40"/>
      <c r="K344" s="40"/>
      <c r="L344" s="40"/>
      <c r="M344" s="40"/>
      <c r="N344" s="40"/>
    </row>
    <row r="345" spans="5:14">
      <c r="E345" s="40"/>
      <c r="F345" s="40"/>
      <c r="G345" s="40"/>
      <c r="H345" s="40"/>
      <c r="I345" s="40"/>
      <c r="J345" s="40"/>
      <c r="K345" s="40"/>
      <c r="L345" s="40"/>
      <c r="M345" s="40"/>
      <c r="N345" s="40"/>
    </row>
    <row r="346" spans="5:14">
      <c r="E346" s="40"/>
      <c r="F346" s="40"/>
      <c r="G346" s="40"/>
      <c r="H346" s="40"/>
      <c r="I346" s="40"/>
      <c r="J346" s="40"/>
      <c r="K346" s="40"/>
      <c r="L346" s="40"/>
      <c r="M346" s="40"/>
      <c r="N346" s="40"/>
    </row>
    <row r="347" spans="5:14">
      <c r="E347" s="40"/>
      <c r="F347" s="40"/>
      <c r="G347" s="40"/>
      <c r="H347" s="40"/>
      <c r="I347" s="40"/>
      <c r="J347" s="40"/>
      <c r="K347" s="40"/>
      <c r="L347" s="40"/>
      <c r="M347" s="40"/>
      <c r="N347" s="40"/>
    </row>
    <row r="348" spans="5:14">
      <c r="E348" s="40"/>
      <c r="F348" s="40"/>
      <c r="G348" s="40"/>
      <c r="H348" s="40"/>
      <c r="I348" s="40"/>
      <c r="J348" s="40"/>
      <c r="K348" s="40"/>
      <c r="L348" s="40"/>
      <c r="M348" s="40"/>
      <c r="N348" s="40"/>
    </row>
    <row r="349" spans="5:14">
      <c r="E349" s="40"/>
      <c r="F349" s="40"/>
      <c r="G349" s="40"/>
      <c r="H349" s="40"/>
      <c r="I349" s="40"/>
      <c r="J349" s="40"/>
      <c r="K349" s="40"/>
      <c r="L349" s="40"/>
      <c r="M349" s="40"/>
      <c r="N349" s="40"/>
    </row>
    <row r="350" spans="5:14">
      <c r="E350" s="40"/>
      <c r="F350" s="40"/>
      <c r="G350" s="40"/>
      <c r="H350" s="40"/>
      <c r="I350" s="40"/>
      <c r="J350" s="40"/>
      <c r="K350" s="40"/>
      <c r="L350" s="40"/>
      <c r="M350" s="40"/>
      <c r="N350" s="40"/>
    </row>
    <row r="351" spans="5:14">
      <c r="E351" s="40"/>
      <c r="F351" s="40"/>
      <c r="G351" s="40"/>
      <c r="H351" s="40"/>
      <c r="I351" s="40"/>
      <c r="J351" s="40"/>
      <c r="K351" s="40"/>
      <c r="L351" s="40"/>
      <c r="M351" s="40"/>
      <c r="N351" s="40"/>
    </row>
    <row r="352" spans="5:14">
      <c r="E352" s="40"/>
      <c r="F352" s="40"/>
      <c r="G352" s="40"/>
      <c r="H352" s="40"/>
      <c r="I352" s="40"/>
      <c r="J352" s="40"/>
      <c r="K352" s="40"/>
      <c r="L352" s="40"/>
      <c r="M352" s="40"/>
      <c r="N352" s="40"/>
    </row>
    <row r="353" spans="5:14">
      <c r="E353" s="40"/>
      <c r="F353" s="40"/>
      <c r="G353" s="40"/>
      <c r="H353" s="40"/>
      <c r="I353" s="40"/>
      <c r="J353" s="40"/>
      <c r="K353" s="40"/>
      <c r="L353" s="40"/>
      <c r="M353" s="40"/>
      <c r="N353" s="40"/>
    </row>
    <row r="354" spans="5:14">
      <c r="E354" s="40"/>
      <c r="F354" s="40"/>
      <c r="G354" s="40"/>
      <c r="H354" s="40"/>
      <c r="I354" s="40"/>
      <c r="J354" s="40"/>
      <c r="K354" s="40"/>
      <c r="L354" s="40"/>
      <c r="M354" s="40"/>
      <c r="N354" s="40"/>
    </row>
    <row r="355" spans="5:14">
      <c r="E355" s="40"/>
      <c r="F355" s="40"/>
      <c r="G355" s="40"/>
      <c r="H355" s="40"/>
      <c r="I355" s="40"/>
      <c r="J355" s="40"/>
      <c r="K355" s="40"/>
      <c r="L355" s="40"/>
      <c r="M355" s="40"/>
      <c r="N355" s="40"/>
    </row>
    <row r="356" spans="5:14">
      <c r="E356" s="40"/>
      <c r="F356" s="40"/>
      <c r="G356" s="40"/>
      <c r="H356" s="40"/>
      <c r="I356" s="40"/>
      <c r="J356" s="40"/>
      <c r="K356" s="40"/>
      <c r="L356" s="40"/>
      <c r="M356" s="40"/>
      <c r="N356" s="40"/>
    </row>
    <row r="357" spans="5:14">
      <c r="E357" s="40"/>
      <c r="F357" s="40"/>
      <c r="G357" s="40"/>
      <c r="H357" s="40"/>
      <c r="I357" s="40"/>
      <c r="J357" s="40"/>
      <c r="K357" s="40"/>
      <c r="L357" s="40"/>
      <c r="M357" s="40"/>
      <c r="N357" s="40"/>
    </row>
    <row r="358" spans="5:14">
      <c r="E358" s="40"/>
      <c r="F358" s="40"/>
      <c r="G358" s="40"/>
      <c r="H358" s="40"/>
      <c r="I358" s="40"/>
      <c r="J358" s="40"/>
      <c r="K358" s="40"/>
      <c r="L358" s="40"/>
      <c r="M358" s="40"/>
      <c r="N358" s="40"/>
    </row>
    <row r="359" spans="5:14">
      <c r="E359" s="40"/>
      <c r="F359" s="40"/>
      <c r="G359" s="40"/>
      <c r="H359" s="40"/>
      <c r="I359" s="40"/>
      <c r="J359" s="40"/>
      <c r="K359" s="40"/>
      <c r="L359" s="40"/>
      <c r="M359" s="40"/>
      <c r="N359" s="40"/>
    </row>
    <row r="360" spans="5:14">
      <c r="E360" s="40"/>
      <c r="F360" s="40"/>
      <c r="G360" s="40"/>
      <c r="H360" s="40"/>
      <c r="I360" s="40"/>
      <c r="J360" s="40"/>
      <c r="K360" s="40"/>
      <c r="L360" s="40"/>
      <c r="M360" s="40"/>
      <c r="N360" s="40"/>
    </row>
    <row r="361" spans="5:14">
      <c r="E361" s="40"/>
      <c r="F361" s="40"/>
      <c r="G361" s="40"/>
      <c r="H361" s="40"/>
      <c r="I361" s="40"/>
      <c r="J361" s="40"/>
      <c r="K361" s="40"/>
      <c r="L361" s="40"/>
      <c r="M361" s="40"/>
      <c r="N361" s="40"/>
    </row>
    <row r="362" spans="5:14">
      <c r="E362" s="40"/>
      <c r="F362" s="40"/>
      <c r="G362" s="40"/>
      <c r="H362" s="40"/>
      <c r="I362" s="40"/>
      <c r="J362" s="40"/>
      <c r="K362" s="40"/>
      <c r="L362" s="40"/>
      <c r="M362" s="40"/>
      <c r="N362" s="40"/>
    </row>
    <row r="363" spans="5:14">
      <c r="E363" s="40"/>
      <c r="F363" s="40"/>
      <c r="G363" s="40"/>
      <c r="H363" s="40"/>
      <c r="I363" s="40"/>
      <c r="J363" s="40"/>
      <c r="K363" s="40"/>
      <c r="L363" s="40"/>
      <c r="M363" s="40"/>
      <c r="N363" s="40"/>
    </row>
    <row r="364" spans="5:14">
      <c r="E364" s="40"/>
      <c r="F364" s="40"/>
      <c r="G364" s="40"/>
      <c r="H364" s="40"/>
      <c r="I364" s="40"/>
      <c r="J364" s="40"/>
      <c r="K364" s="40"/>
      <c r="L364" s="40"/>
      <c r="M364" s="40"/>
      <c r="N364" s="40"/>
    </row>
    <row r="365" spans="5:14">
      <c r="E365" s="40"/>
      <c r="F365" s="40"/>
      <c r="G365" s="40"/>
      <c r="H365" s="40"/>
      <c r="I365" s="40"/>
      <c r="J365" s="40"/>
      <c r="K365" s="40"/>
      <c r="L365" s="40"/>
      <c r="M365" s="40"/>
      <c r="N365" s="40"/>
    </row>
    <row r="366" spans="5:14">
      <c r="E366" s="40"/>
      <c r="F366" s="40"/>
      <c r="G366" s="40"/>
      <c r="H366" s="40"/>
      <c r="I366" s="40"/>
      <c r="J366" s="40"/>
      <c r="K366" s="40"/>
      <c r="L366" s="40"/>
      <c r="M366" s="40"/>
      <c r="N366" s="40"/>
    </row>
    <row r="367" spans="5:14">
      <c r="E367" s="40"/>
      <c r="F367" s="40"/>
      <c r="G367" s="40"/>
      <c r="H367" s="40"/>
      <c r="I367" s="40"/>
      <c r="J367" s="40"/>
      <c r="K367" s="40"/>
      <c r="L367" s="40"/>
      <c r="M367" s="40"/>
      <c r="N367" s="40"/>
    </row>
    <row r="368" spans="5:14">
      <c r="E368" s="40"/>
      <c r="F368" s="40"/>
      <c r="G368" s="40"/>
      <c r="H368" s="40"/>
      <c r="I368" s="40"/>
      <c r="J368" s="40"/>
      <c r="K368" s="40"/>
      <c r="L368" s="40"/>
      <c r="M368" s="40"/>
      <c r="N368" s="40"/>
    </row>
    <row r="369" spans="5:14">
      <c r="E369" s="40"/>
      <c r="F369" s="40"/>
      <c r="G369" s="40"/>
      <c r="H369" s="40"/>
      <c r="I369" s="40"/>
      <c r="J369" s="40"/>
      <c r="K369" s="40"/>
      <c r="L369" s="40"/>
      <c r="M369" s="40"/>
      <c r="N369" s="40"/>
    </row>
    <row r="370" spans="5:14">
      <c r="E370" s="40"/>
      <c r="F370" s="40"/>
      <c r="G370" s="40"/>
      <c r="H370" s="40"/>
      <c r="I370" s="40"/>
      <c r="J370" s="40"/>
      <c r="K370" s="40"/>
      <c r="L370" s="40"/>
      <c r="M370" s="40"/>
      <c r="N370" s="40"/>
    </row>
    <row r="371" spans="5:14">
      <c r="E371" s="40"/>
      <c r="F371" s="40"/>
      <c r="G371" s="40"/>
      <c r="H371" s="40"/>
      <c r="I371" s="40"/>
      <c r="J371" s="40"/>
      <c r="K371" s="40"/>
      <c r="L371" s="40"/>
      <c r="M371" s="40"/>
      <c r="N371" s="40"/>
    </row>
    <row r="372" spans="5:14">
      <c r="E372" s="40"/>
      <c r="F372" s="40"/>
      <c r="G372" s="40"/>
      <c r="H372" s="40"/>
      <c r="I372" s="40"/>
      <c r="J372" s="40"/>
      <c r="K372" s="40"/>
      <c r="L372" s="40"/>
      <c r="M372" s="40"/>
      <c r="N372" s="40"/>
    </row>
    <row r="373" spans="5:14">
      <c r="E373" s="40"/>
      <c r="F373" s="40"/>
      <c r="G373" s="40"/>
      <c r="H373" s="40"/>
      <c r="I373" s="40"/>
      <c r="J373" s="40"/>
      <c r="K373" s="40"/>
      <c r="L373" s="40"/>
      <c r="M373" s="40"/>
      <c r="N373" s="40"/>
    </row>
    <row r="374" spans="5:14">
      <c r="E374" s="40"/>
      <c r="F374" s="40"/>
      <c r="G374" s="40"/>
      <c r="H374" s="40"/>
      <c r="I374" s="40"/>
      <c r="J374" s="40"/>
      <c r="K374" s="40"/>
      <c r="L374" s="40"/>
      <c r="M374" s="40"/>
      <c r="N374" s="40"/>
    </row>
    <row r="375" spans="5:14">
      <c r="E375" s="40"/>
      <c r="F375" s="40"/>
      <c r="G375" s="40"/>
      <c r="H375" s="40"/>
      <c r="I375" s="40"/>
      <c r="J375" s="40"/>
      <c r="K375" s="40"/>
      <c r="L375" s="40"/>
      <c r="M375" s="40"/>
      <c r="N375" s="40"/>
    </row>
    <row r="376" spans="5:14">
      <c r="E376" s="40"/>
      <c r="F376" s="40"/>
      <c r="G376" s="40"/>
      <c r="H376" s="40"/>
      <c r="I376" s="40"/>
      <c r="J376" s="40"/>
      <c r="K376" s="40"/>
      <c r="L376" s="40"/>
      <c r="M376" s="40"/>
      <c r="N376" s="40"/>
    </row>
    <row r="377" spans="5:14">
      <c r="E377" s="40"/>
      <c r="F377" s="40"/>
      <c r="G377" s="40"/>
      <c r="H377" s="40"/>
      <c r="I377" s="40"/>
      <c r="J377" s="40"/>
      <c r="K377" s="40"/>
      <c r="L377" s="40"/>
      <c r="M377" s="40"/>
      <c r="N377" s="40"/>
    </row>
    <row r="378" spans="5:14">
      <c r="E378" s="40"/>
      <c r="F378" s="40"/>
      <c r="G378" s="40"/>
      <c r="H378" s="40"/>
      <c r="I378" s="40"/>
      <c r="J378" s="40"/>
      <c r="K378" s="40"/>
      <c r="L378" s="40"/>
      <c r="M378" s="40"/>
      <c r="N378" s="40"/>
    </row>
    <row r="379" spans="5:14">
      <c r="E379" s="40"/>
      <c r="F379" s="40"/>
      <c r="G379" s="40"/>
      <c r="H379" s="40"/>
      <c r="I379" s="40"/>
      <c r="J379" s="40"/>
      <c r="K379" s="40"/>
      <c r="L379" s="40"/>
      <c r="M379" s="40"/>
      <c r="N379" s="40"/>
    </row>
    <row r="380" spans="5:14">
      <c r="E380" s="40"/>
      <c r="F380" s="40"/>
      <c r="G380" s="40"/>
      <c r="H380" s="40"/>
      <c r="I380" s="40"/>
      <c r="J380" s="40"/>
      <c r="K380" s="40"/>
      <c r="L380" s="40"/>
      <c r="M380" s="40"/>
      <c r="N380" s="40"/>
    </row>
    <row r="381" spans="5:14">
      <c r="E381" s="40"/>
      <c r="F381" s="40"/>
      <c r="G381" s="40"/>
      <c r="H381" s="40"/>
      <c r="I381" s="40"/>
      <c r="J381" s="40"/>
      <c r="K381" s="40"/>
      <c r="L381" s="40"/>
      <c r="M381" s="40"/>
      <c r="N381" s="40"/>
    </row>
    <row r="382" spans="5:14">
      <c r="E382" s="40"/>
      <c r="F382" s="40"/>
      <c r="G382" s="40"/>
      <c r="H382" s="40"/>
      <c r="I382" s="40"/>
      <c r="J382" s="40"/>
      <c r="K382" s="40"/>
      <c r="L382" s="40"/>
      <c r="M382" s="40"/>
      <c r="N382" s="40"/>
    </row>
    <row r="383" spans="5:14">
      <c r="E383" s="40"/>
      <c r="F383" s="40"/>
      <c r="G383" s="40"/>
      <c r="H383" s="40"/>
      <c r="I383" s="40"/>
      <c r="J383" s="40"/>
      <c r="K383" s="40"/>
      <c r="L383" s="40"/>
      <c r="M383" s="40"/>
      <c r="N383" s="40"/>
    </row>
    <row r="384" spans="5:14">
      <c r="E384" s="40"/>
      <c r="F384" s="40"/>
      <c r="G384" s="40"/>
      <c r="H384" s="40"/>
      <c r="I384" s="40"/>
      <c r="J384" s="40"/>
      <c r="K384" s="40"/>
      <c r="L384" s="40"/>
      <c r="M384" s="40"/>
      <c r="N384" s="40"/>
    </row>
    <row r="385" spans="5:14">
      <c r="E385" s="40"/>
      <c r="F385" s="40"/>
      <c r="G385" s="40"/>
      <c r="H385" s="40"/>
      <c r="I385" s="40"/>
      <c r="J385" s="40"/>
      <c r="K385" s="40"/>
      <c r="L385" s="40"/>
      <c r="M385" s="40"/>
      <c r="N385" s="40"/>
    </row>
    <row r="386" spans="5:14">
      <c r="E386" s="40"/>
      <c r="F386" s="40"/>
      <c r="G386" s="40"/>
      <c r="H386" s="40"/>
      <c r="I386" s="40"/>
      <c r="J386" s="40"/>
      <c r="K386" s="40"/>
      <c r="L386" s="40"/>
      <c r="M386" s="40"/>
      <c r="N386" s="40"/>
    </row>
    <row r="387" spans="5:14">
      <c r="E387" s="40"/>
      <c r="F387" s="40"/>
      <c r="G387" s="40"/>
      <c r="H387" s="40"/>
      <c r="I387" s="40"/>
      <c r="J387" s="40"/>
      <c r="K387" s="40"/>
      <c r="L387" s="40"/>
      <c r="M387" s="40"/>
      <c r="N387" s="40"/>
    </row>
    <row r="388" spans="5:14">
      <c r="E388" s="40"/>
      <c r="F388" s="40"/>
      <c r="G388" s="40"/>
      <c r="H388" s="40"/>
      <c r="I388" s="40"/>
      <c r="J388" s="40"/>
      <c r="K388" s="40"/>
      <c r="L388" s="40"/>
      <c r="M388" s="40"/>
      <c r="N388" s="40"/>
    </row>
    <row r="389" spans="5:14">
      <c r="E389" s="40"/>
      <c r="F389" s="40"/>
      <c r="G389" s="40"/>
      <c r="H389" s="40"/>
      <c r="I389" s="40"/>
      <c r="J389" s="40"/>
      <c r="K389" s="40"/>
      <c r="L389" s="40"/>
      <c r="M389" s="40"/>
      <c r="N389" s="40"/>
    </row>
    <row r="390" spans="5:14">
      <c r="E390" s="40"/>
      <c r="F390" s="40"/>
      <c r="G390" s="40"/>
      <c r="H390" s="40"/>
      <c r="I390" s="40"/>
      <c r="J390" s="40"/>
      <c r="K390" s="40"/>
      <c r="L390" s="40"/>
      <c r="M390" s="40"/>
      <c r="N390" s="40"/>
    </row>
    <row r="391" spans="5:14">
      <c r="E391" s="40"/>
      <c r="F391" s="40"/>
      <c r="G391" s="40"/>
      <c r="H391" s="40"/>
      <c r="I391" s="40"/>
      <c r="J391" s="40"/>
      <c r="K391" s="40"/>
      <c r="L391" s="40"/>
      <c r="M391" s="40"/>
      <c r="N391" s="40"/>
    </row>
    <row r="392" spans="5:14">
      <c r="E392" s="40"/>
      <c r="F392" s="40"/>
      <c r="G392" s="40"/>
      <c r="H392" s="40"/>
      <c r="I392" s="40"/>
      <c r="J392" s="40"/>
      <c r="K392" s="40"/>
      <c r="L392" s="40"/>
      <c r="M392" s="40"/>
      <c r="N392" s="40"/>
    </row>
    <row r="393" spans="5:14">
      <c r="E393" s="40"/>
      <c r="F393" s="40"/>
      <c r="G393" s="40"/>
      <c r="H393" s="40"/>
      <c r="I393" s="40"/>
      <c r="J393" s="40"/>
      <c r="K393" s="40"/>
      <c r="L393" s="40"/>
      <c r="M393" s="40"/>
      <c r="N393" s="40"/>
    </row>
    <row r="394" spans="5:14">
      <c r="E394" s="40"/>
      <c r="F394" s="40"/>
      <c r="G394" s="40"/>
      <c r="H394" s="40"/>
      <c r="I394" s="40"/>
      <c r="J394" s="40"/>
      <c r="K394" s="40"/>
      <c r="L394" s="40"/>
      <c r="M394" s="40"/>
      <c r="N394" s="40"/>
    </row>
    <row r="395" spans="5:14">
      <c r="E395" s="40"/>
      <c r="F395" s="40"/>
      <c r="G395" s="40"/>
      <c r="H395" s="40"/>
      <c r="I395" s="40"/>
      <c r="J395" s="40"/>
      <c r="K395" s="40"/>
      <c r="L395" s="40"/>
      <c r="M395" s="40"/>
      <c r="N395" s="40"/>
    </row>
    <row r="396" spans="5:14">
      <c r="E396" s="40"/>
      <c r="F396" s="40"/>
      <c r="G396" s="40"/>
      <c r="H396" s="40"/>
      <c r="I396" s="40"/>
      <c r="J396" s="40"/>
      <c r="K396" s="40"/>
      <c r="L396" s="40"/>
      <c r="M396" s="40"/>
      <c r="N396" s="40"/>
    </row>
    <row r="397" spans="5:14">
      <c r="E397" s="40"/>
      <c r="F397" s="40"/>
      <c r="G397" s="40"/>
      <c r="H397" s="40"/>
      <c r="I397" s="40"/>
      <c r="J397" s="40"/>
      <c r="K397" s="40"/>
      <c r="L397" s="40"/>
      <c r="M397" s="40"/>
      <c r="N397" s="40"/>
    </row>
    <row r="398" spans="5:14">
      <c r="E398" s="40"/>
      <c r="F398" s="40"/>
      <c r="G398" s="40"/>
      <c r="H398" s="40"/>
      <c r="I398" s="40"/>
      <c r="J398" s="40"/>
      <c r="K398" s="40"/>
      <c r="L398" s="40"/>
      <c r="M398" s="40"/>
      <c r="N398" s="40"/>
    </row>
    <row r="399" spans="5:14">
      <c r="E399" s="40"/>
      <c r="F399" s="40"/>
      <c r="G399" s="40"/>
      <c r="H399" s="40"/>
      <c r="I399" s="40"/>
      <c r="J399" s="40"/>
      <c r="K399" s="40"/>
      <c r="L399" s="40"/>
      <c r="M399" s="40"/>
      <c r="N399" s="40"/>
    </row>
    <row r="400" spans="5:14">
      <c r="E400" s="40"/>
      <c r="F400" s="40"/>
      <c r="G400" s="40"/>
      <c r="H400" s="40"/>
      <c r="I400" s="40"/>
      <c r="J400" s="40"/>
      <c r="K400" s="40"/>
      <c r="L400" s="40"/>
      <c r="M400" s="40"/>
      <c r="N400" s="40"/>
    </row>
    <row r="401" spans="5:14">
      <c r="E401" s="40"/>
      <c r="F401" s="40"/>
      <c r="G401" s="40"/>
      <c r="H401" s="40"/>
      <c r="I401" s="40"/>
      <c r="J401" s="40"/>
      <c r="K401" s="40"/>
      <c r="L401" s="40"/>
      <c r="M401" s="40"/>
      <c r="N401" s="40"/>
    </row>
    <row r="402" spans="5:14">
      <c r="E402" s="40"/>
      <c r="F402" s="40"/>
      <c r="G402" s="40"/>
      <c r="H402" s="40"/>
      <c r="I402" s="40"/>
      <c r="J402" s="40"/>
      <c r="K402" s="40"/>
      <c r="L402" s="40"/>
      <c r="M402" s="40"/>
      <c r="N402" s="40"/>
    </row>
    <row r="403" spans="5:14">
      <c r="E403" s="40"/>
      <c r="F403" s="40"/>
      <c r="G403" s="40"/>
      <c r="H403" s="40"/>
      <c r="I403" s="40"/>
      <c r="J403" s="40"/>
      <c r="K403" s="40"/>
      <c r="L403" s="40"/>
      <c r="M403" s="40"/>
      <c r="N403" s="40"/>
    </row>
    <row r="404" spans="5:14">
      <c r="E404" s="40"/>
      <c r="F404" s="40"/>
      <c r="G404" s="40"/>
      <c r="H404" s="40"/>
      <c r="I404" s="40"/>
      <c r="J404" s="40"/>
      <c r="K404" s="40"/>
      <c r="L404" s="40"/>
      <c r="M404" s="40"/>
      <c r="N404" s="40"/>
    </row>
    <row r="405" spans="5:14">
      <c r="E405" s="40"/>
      <c r="F405" s="40"/>
      <c r="G405" s="40"/>
      <c r="H405" s="40"/>
      <c r="I405" s="40"/>
      <c r="J405" s="40"/>
      <c r="K405" s="40"/>
      <c r="L405" s="40"/>
      <c r="M405" s="40"/>
      <c r="N405" s="40"/>
    </row>
    <row r="406" spans="5:14">
      <c r="E406" s="40"/>
      <c r="F406" s="40"/>
      <c r="G406" s="40"/>
      <c r="H406" s="40"/>
      <c r="I406" s="40"/>
      <c r="J406" s="40"/>
      <c r="K406" s="40"/>
      <c r="L406" s="40"/>
      <c r="M406" s="40"/>
      <c r="N406" s="40"/>
    </row>
    <row r="407" spans="5:14">
      <c r="E407" s="40"/>
      <c r="F407" s="40"/>
      <c r="G407" s="40"/>
      <c r="H407" s="40"/>
      <c r="I407" s="40"/>
      <c r="J407" s="40"/>
      <c r="K407" s="40"/>
      <c r="L407" s="40"/>
      <c r="M407" s="40"/>
      <c r="N407" s="40"/>
    </row>
    <row r="408" spans="5:14">
      <c r="E408" s="40"/>
      <c r="F408" s="40"/>
      <c r="G408" s="40"/>
      <c r="H408" s="40"/>
      <c r="I408" s="40"/>
      <c r="J408" s="40"/>
      <c r="K408" s="40"/>
      <c r="L408" s="40"/>
      <c r="M408" s="40"/>
      <c r="N408" s="40"/>
    </row>
    <row r="409" spans="5:14">
      <c r="E409" s="40"/>
      <c r="F409" s="40"/>
      <c r="G409" s="40"/>
      <c r="H409" s="40"/>
      <c r="I409" s="40"/>
      <c r="J409" s="40"/>
      <c r="K409" s="40"/>
      <c r="L409" s="40"/>
      <c r="M409" s="40"/>
      <c r="N409" s="40"/>
    </row>
    <row r="410" spans="5:14">
      <c r="E410" s="40"/>
      <c r="F410" s="40"/>
      <c r="G410" s="40"/>
      <c r="H410" s="40"/>
      <c r="I410" s="40"/>
      <c r="J410" s="40"/>
      <c r="K410" s="40"/>
      <c r="L410" s="40"/>
      <c r="M410" s="40"/>
      <c r="N410" s="40"/>
    </row>
    <row r="411" spans="5:14">
      <c r="E411" s="40"/>
      <c r="F411" s="40"/>
      <c r="G411" s="40"/>
      <c r="H411" s="40"/>
      <c r="I411" s="40"/>
      <c r="J411" s="40"/>
      <c r="K411" s="40"/>
      <c r="L411" s="40"/>
      <c r="M411" s="40"/>
      <c r="N411" s="40"/>
    </row>
    <row r="412" spans="5:14">
      <c r="E412" s="40"/>
      <c r="F412" s="40"/>
      <c r="G412" s="40"/>
      <c r="H412" s="40"/>
      <c r="I412" s="40"/>
      <c r="J412" s="40"/>
      <c r="K412" s="40"/>
      <c r="L412" s="40"/>
      <c r="M412" s="40"/>
      <c r="N412" s="40"/>
    </row>
    <row r="413" spans="5:14">
      <c r="E413" s="40"/>
      <c r="F413" s="40"/>
      <c r="G413" s="40"/>
      <c r="H413" s="40"/>
      <c r="I413" s="40"/>
      <c r="J413" s="40"/>
      <c r="K413" s="40"/>
      <c r="L413" s="40"/>
      <c r="M413" s="40"/>
      <c r="N413" s="40"/>
    </row>
    <row r="414" spans="5:14">
      <c r="E414" s="40"/>
      <c r="F414" s="40"/>
      <c r="G414" s="40"/>
      <c r="H414" s="40"/>
      <c r="I414" s="40"/>
      <c r="J414" s="40"/>
      <c r="K414" s="40"/>
      <c r="L414" s="40"/>
      <c r="M414" s="40"/>
      <c r="N414" s="40"/>
    </row>
    <row r="415" spans="5:14">
      <c r="E415" s="40"/>
      <c r="F415" s="40"/>
      <c r="G415" s="40"/>
      <c r="H415" s="40"/>
      <c r="I415" s="40"/>
      <c r="J415" s="40"/>
      <c r="K415" s="40"/>
      <c r="L415" s="40"/>
      <c r="M415" s="40"/>
      <c r="N415" s="40"/>
    </row>
    <row r="416" spans="5:14">
      <c r="E416" s="40"/>
      <c r="F416" s="40"/>
      <c r="G416" s="40"/>
      <c r="H416" s="40"/>
      <c r="I416" s="40"/>
      <c r="J416" s="40"/>
      <c r="K416" s="40"/>
      <c r="L416" s="40"/>
      <c r="M416" s="40"/>
      <c r="N416" s="40"/>
    </row>
    <row r="417" spans="5:14">
      <c r="E417" s="40"/>
      <c r="F417" s="40"/>
      <c r="G417" s="40"/>
      <c r="H417" s="40"/>
      <c r="I417" s="40"/>
      <c r="J417" s="40"/>
      <c r="K417" s="40"/>
      <c r="L417" s="40"/>
      <c r="M417" s="40"/>
      <c r="N417" s="40"/>
    </row>
    <row r="418" spans="5:14">
      <c r="E418" s="40"/>
      <c r="F418" s="40"/>
      <c r="G418" s="40"/>
      <c r="H418" s="40"/>
      <c r="I418" s="40"/>
      <c r="J418" s="40"/>
      <c r="K418" s="40"/>
      <c r="L418" s="40"/>
      <c r="M418" s="40"/>
      <c r="N418" s="40"/>
    </row>
  </sheetData>
  <sheetProtection password="8906" sheet="1" objects="1" scenarios="1" formatColumns="0" formatRows="0"/>
  <mergeCells count="170">
    <mergeCell ref="DT8:DW8"/>
    <mergeCell ref="H35:H39"/>
    <mergeCell ref="G17:J17"/>
    <mergeCell ref="G18:J18"/>
    <mergeCell ref="G19:J19"/>
    <mergeCell ref="G20:I21"/>
    <mergeCell ref="G22:H24"/>
    <mergeCell ref="I22:I23"/>
    <mergeCell ref="I24:J24"/>
    <mergeCell ref="G25:G39"/>
    <mergeCell ref="H25:H29"/>
    <mergeCell ref="I25:I26"/>
    <mergeCell ref="I27:J27"/>
    <mergeCell ref="I28:I29"/>
    <mergeCell ref="H30:H34"/>
    <mergeCell ref="I30:I31"/>
    <mergeCell ref="I32:J32"/>
    <mergeCell ref="I35:I36"/>
    <mergeCell ref="I37:J37"/>
    <mergeCell ref="I38:I39"/>
    <mergeCell ref="AZ8:BC8"/>
    <mergeCell ref="BD8:BG8"/>
    <mergeCell ref="BX8:CA8"/>
    <mergeCell ref="DP8:DS8"/>
    <mergeCell ref="DX8:EA8"/>
    <mergeCell ref="EB8:EE8"/>
    <mergeCell ref="EF8:EI8"/>
    <mergeCell ref="EJ8:EM8"/>
    <mergeCell ref="EN8:EQ8"/>
    <mergeCell ref="ER8:EU8"/>
    <mergeCell ref="EV8:EY8"/>
    <mergeCell ref="EZ8:FC8"/>
    <mergeCell ref="FD8:FG8"/>
    <mergeCell ref="DL8:DO8"/>
    <mergeCell ref="P8:S8"/>
    <mergeCell ref="T8:W8"/>
    <mergeCell ref="X8:AA8"/>
    <mergeCell ref="AB8:AE8"/>
    <mergeCell ref="AF8:AI8"/>
    <mergeCell ref="AJ8:AM8"/>
    <mergeCell ref="AN8:AQ8"/>
    <mergeCell ref="AR8:AU8"/>
    <mergeCell ref="AV8:AY8"/>
    <mergeCell ref="BH8:BK8"/>
    <mergeCell ref="BL8:BO8"/>
    <mergeCell ref="BP8:BS8"/>
    <mergeCell ref="BT8:BW8"/>
    <mergeCell ref="CB8:CE8"/>
    <mergeCell ref="CF8:CI8"/>
    <mergeCell ref="CJ8:CM8"/>
    <mergeCell ref="CN8:CQ8"/>
    <mergeCell ref="CR8:CU8"/>
    <mergeCell ref="CV8:CY8"/>
    <mergeCell ref="CZ8:DC8"/>
    <mergeCell ref="DD8:DG8"/>
    <mergeCell ref="DH8:DK8"/>
    <mergeCell ref="DL7:DO7"/>
    <mergeCell ref="DP7:DS7"/>
    <mergeCell ref="DT7:DW7"/>
    <mergeCell ref="DX7:EA7"/>
    <mergeCell ref="EB7:EE7"/>
    <mergeCell ref="EF7:EI7"/>
    <mergeCell ref="EJ7:EM7"/>
    <mergeCell ref="EN7:EQ7"/>
    <mergeCell ref="ER7:EU7"/>
    <mergeCell ref="CB7:CE7"/>
    <mergeCell ref="CF7:CI7"/>
    <mergeCell ref="CJ7:CM7"/>
    <mergeCell ref="CN7:CQ7"/>
    <mergeCell ref="CR7:CU7"/>
    <mergeCell ref="CV7:CY7"/>
    <mergeCell ref="CZ7:DC7"/>
    <mergeCell ref="DD7:DG7"/>
    <mergeCell ref="DH7:DK7"/>
    <mergeCell ref="BD7:BG7"/>
    <mergeCell ref="BX7:CA7"/>
    <mergeCell ref="AN7:AQ7"/>
    <mergeCell ref="AR7:AU7"/>
    <mergeCell ref="AV7:AY7"/>
    <mergeCell ref="BH7:BK7"/>
    <mergeCell ref="BL7:BO7"/>
    <mergeCell ref="BP7:BS7"/>
    <mergeCell ref="BT7:BW7"/>
    <mergeCell ref="FT8:FW8"/>
    <mergeCell ref="FX8:GA8"/>
    <mergeCell ref="GB8:GE8"/>
    <mergeCell ref="EV6:EY6"/>
    <mergeCell ref="EZ6:FC6"/>
    <mergeCell ref="FD6:FG6"/>
    <mergeCell ref="FH6:FK6"/>
    <mergeCell ref="FL6:FO6"/>
    <mergeCell ref="FP6:FS6"/>
    <mergeCell ref="FT6:FW6"/>
    <mergeCell ref="FX6:GA6"/>
    <mergeCell ref="GB6:GE6"/>
    <mergeCell ref="EV7:EY7"/>
    <mergeCell ref="EZ7:FC7"/>
    <mergeCell ref="FD7:FG7"/>
    <mergeCell ref="FH7:FK7"/>
    <mergeCell ref="FL7:FO7"/>
    <mergeCell ref="FP7:FS7"/>
    <mergeCell ref="FT7:FW7"/>
    <mergeCell ref="FX7:GA7"/>
    <mergeCell ref="GB7:GE7"/>
    <mergeCell ref="FH8:FK8"/>
    <mergeCell ref="FL8:FO8"/>
    <mergeCell ref="FP8:FS8"/>
    <mergeCell ref="CN6:CQ6"/>
    <mergeCell ref="CR6:CU6"/>
    <mergeCell ref="CV6:CY6"/>
    <mergeCell ref="EN6:EQ6"/>
    <mergeCell ref="ER6:EU6"/>
    <mergeCell ref="CZ6:DC6"/>
    <mergeCell ref="DD6:DG6"/>
    <mergeCell ref="DH6:DK6"/>
    <mergeCell ref="DL6:DO6"/>
    <mergeCell ref="DP6:DS6"/>
    <mergeCell ref="DT6:DW6"/>
    <mergeCell ref="DX6:EA6"/>
    <mergeCell ref="EB6:EE6"/>
    <mergeCell ref="EF6:EI6"/>
    <mergeCell ref="EJ6:EM6"/>
    <mergeCell ref="BD6:BG6"/>
    <mergeCell ref="BX6:CA6"/>
    <mergeCell ref="CB6:CE6"/>
    <mergeCell ref="CF6:CI6"/>
    <mergeCell ref="CJ6:CM6"/>
    <mergeCell ref="BH6:BK6"/>
    <mergeCell ref="BL6:BO6"/>
    <mergeCell ref="BP6:BS6"/>
    <mergeCell ref="BT6:BW6"/>
    <mergeCell ref="F52:J54"/>
    <mergeCell ref="F6:F9"/>
    <mergeCell ref="G6:I9"/>
    <mergeCell ref="K6:K9"/>
    <mergeCell ref="G11:I12"/>
    <mergeCell ref="G13:I14"/>
    <mergeCell ref="G15:I16"/>
    <mergeCell ref="I33:I34"/>
    <mergeCell ref="L6:L9"/>
    <mergeCell ref="H42:J42"/>
    <mergeCell ref="H43:I44"/>
    <mergeCell ref="I46:J46"/>
    <mergeCell ref="I47:J47"/>
    <mergeCell ref="I48:J48"/>
    <mergeCell ref="F46:H48"/>
    <mergeCell ref="F50:J50"/>
    <mergeCell ref="G40:G44"/>
    <mergeCell ref="H40:I41"/>
    <mergeCell ref="AB6:AE6"/>
    <mergeCell ref="AF6:AI6"/>
    <mergeCell ref="AJ6:AM6"/>
    <mergeCell ref="AN6:AQ6"/>
    <mergeCell ref="AR6:AU6"/>
    <mergeCell ref="AV6:AY6"/>
    <mergeCell ref="AZ6:BC6"/>
    <mergeCell ref="F4:J4"/>
    <mergeCell ref="F5:J5"/>
    <mergeCell ref="M6:M9"/>
    <mergeCell ref="N6:N9"/>
    <mergeCell ref="P6:S6"/>
    <mergeCell ref="T6:W6"/>
    <mergeCell ref="X6:AA6"/>
    <mergeCell ref="P7:S7"/>
    <mergeCell ref="T7:W7"/>
    <mergeCell ref="X7:AA7"/>
    <mergeCell ref="AB7:AE7"/>
    <mergeCell ref="AF7:AI7"/>
    <mergeCell ref="AJ7:AM7"/>
    <mergeCell ref="AZ7:BC7"/>
  </mergeCells>
  <pageMargins left="0.74803149606299213" right="0.74803149606299213" top="0.15748031496062992" bottom="0.23622047244094491" header="0.19685039370078741" footer="0.23622047244094491"/>
  <pageSetup paperSize="9" scale="60" orientation="portrait" r:id="rId1"/>
  <headerFooter alignWithMargins="0"/>
  <drawing r:id="rId2"/>
  <legacyDrawing r:id="rId3"/>
  <controls>
    <control shapeId="1732609" r:id="rId4" name="cmdStub"/>
    <control shapeId="1733062" r:id="rId5" name="tglVAT"/>
    <control shapeId="1733063" r:id="rId6" name="tglNoVAT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FUEL_DATA">
    <tabColor rgb="FFFFFF00"/>
  </sheetPr>
  <dimension ref="A1:GM93"/>
  <sheetViews>
    <sheetView showGridLines="0" topLeftCell="C1" zoomScale="90" zoomScaleNormal="90" workbookViewId="0">
      <pane xSplit="8" ySplit="54" topLeftCell="K55" activePane="bottomRight" state="frozen"/>
      <selection activeCell="BK3" sqref="BH1:BK65536"/>
      <selection pane="topRight" activeCell="BK3" sqref="BH1:BK65536"/>
      <selection pane="bottomLeft" activeCell="BK3" sqref="BH1:BK65536"/>
      <selection pane="bottomRight" activeCell="AF86" sqref="AF86"/>
    </sheetView>
  </sheetViews>
  <sheetFormatPr defaultRowHeight="11.25"/>
  <cols>
    <col min="1" max="1" width="3.5703125" hidden="1" customWidth="1"/>
    <col min="2" max="2" width="9.140625" hidden="1" customWidth="1"/>
    <col min="3" max="3" width="0.28515625" customWidth="1"/>
    <col min="4" max="4" width="4.7109375" hidden="1" customWidth="1"/>
    <col min="5" max="5" width="3.7109375" hidden="1" customWidth="1"/>
    <col min="6" max="6" width="5.7109375" customWidth="1"/>
    <col min="7" max="7" width="18.7109375" customWidth="1"/>
    <col min="8" max="8" width="15" customWidth="1"/>
    <col min="9" max="9" width="12.85546875" customWidth="1"/>
    <col min="10" max="10" width="10.140625" customWidth="1"/>
    <col min="11" max="11" width="0.140625" customWidth="1"/>
    <col min="12" max="14" width="2.7109375" hidden="1" customWidth="1"/>
    <col min="15" max="15" width="1.28515625" hidden="1" customWidth="1"/>
    <col min="16" max="20" width="12.7109375" hidden="1" customWidth="1"/>
    <col min="21" max="21" width="11.140625" customWidth="1"/>
    <col min="22" max="22" width="7.85546875" customWidth="1"/>
    <col min="23" max="23" width="8.28515625" customWidth="1"/>
    <col min="24" max="191" width="3.140625" customWidth="1"/>
    <col min="192" max="193" width="2.7109375" hidden="1" customWidth="1"/>
    <col min="194" max="195" width="1.28515625" hidden="1" customWidth="1"/>
    <col min="196" max="216" width="8.7109375" customWidth="1"/>
  </cols>
  <sheetData>
    <row r="1" spans="6:195" s="126" customFormat="1" ht="12" hidden="1" customHeight="1"/>
    <row r="2" spans="6:195" s="126" customFormat="1" ht="12" hidden="1" customHeight="1"/>
    <row r="3" spans="6:195" s="126" customFormat="1" ht="12" hidden="1" customHeight="1"/>
    <row r="4" spans="6:195" s="126" customFormat="1" ht="12" hidden="1" customHeight="1"/>
    <row r="5" spans="6:195" s="126" customFormat="1" ht="12" hidden="1" customHeight="1"/>
    <row r="6" spans="6:195" s="126" customFormat="1" ht="12" hidden="1" customHeight="1"/>
    <row r="7" spans="6:195" s="126" customFormat="1" ht="12" hidden="1" customHeight="1"/>
    <row r="8" spans="6:195" s="126" customFormat="1" ht="12" hidden="1" customHeight="1"/>
    <row r="9" spans="6:195" s="126" customFormat="1" ht="12" hidden="1" customHeight="1">
      <c r="L9" s="126" t="s">
        <v>530</v>
      </c>
    </row>
    <row r="10" spans="6:195" s="126" customFormat="1" ht="12" hidden="1" customHeight="1"/>
    <row r="11" spans="6:195" s="126" customFormat="1" ht="12" hidden="1" customHeight="1">
      <c r="F11" s="239" t="s">
        <v>302</v>
      </c>
      <c r="G11" s="587" t="s">
        <v>429</v>
      </c>
      <c r="H11" s="530"/>
      <c r="I11" s="530"/>
      <c r="J11" s="290" t="s">
        <v>69</v>
      </c>
      <c r="K11" s="288"/>
      <c r="L11" s="288"/>
      <c r="M11" s="288"/>
      <c r="N11" s="142" t="str">
        <f>F11 &amp; "::" &amp; L9</f>
        <v>1.1.1::ACTI</v>
      </c>
      <c r="O11" s="288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2">
        <f>IF(AV17=0,0,(AV20-AV28-AV33-AV38)*1000/AV17)</f>
        <v>0</v>
      </c>
      <c r="AW11" s="252">
        <f>IF(AW17=0,0,(AW20-AW28-AW33-AW38)*1000/AW17)</f>
        <v>0</v>
      </c>
      <c r="AX11" s="252">
        <f>IF(AX17=0,0,(AX20-AX28-AX33-AX38)*1000/AX17)</f>
        <v>0</v>
      </c>
      <c r="AY11" s="252">
        <f>IF(AY17=0,0,(AY20-AY28-AY33-AY38)*1000/AY17)</f>
        <v>0</v>
      </c>
      <c r="AZ11" s="252">
        <f>IF(AZ17=0,0,(AZ20-AZ28-AZ33-AZ38)*1000/AZ17)</f>
        <v>0</v>
      </c>
      <c r="BA11" s="252">
        <f t="shared" ref="BA11:EN11" si="0">IF(BA17=0,0,(BA20-BA28-BA33-BA38)*1000/BA17)</f>
        <v>0</v>
      </c>
      <c r="BB11" s="252">
        <f t="shared" si="0"/>
        <v>0</v>
      </c>
      <c r="BC11" s="252">
        <f t="shared" si="0"/>
        <v>0</v>
      </c>
      <c r="BD11" s="252">
        <f t="shared" si="0"/>
        <v>0</v>
      </c>
      <c r="BE11" s="252">
        <f t="shared" si="0"/>
        <v>0</v>
      </c>
      <c r="BF11" s="252">
        <f t="shared" si="0"/>
        <v>0</v>
      </c>
      <c r="BG11" s="252">
        <f t="shared" si="0"/>
        <v>0</v>
      </c>
      <c r="BH11" s="252">
        <f t="shared" ref="BH11:BW11" si="1">IF(BH17=0,0,(BH20-BH28-BH33-BH38)*1000/BH17)</f>
        <v>0</v>
      </c>
      <c r="BI11" s="252">
        <f t="shared" si="1"/>
        <v>0</v>
      </c>
      <c r="BJ11" s="252">
        <f t="shared" si="1"/>
        <v>0</v>
      </c>
      <c r="BK11" s="252">
        <f t="shared" si="1"/>
        <v>0</v>
      </c>
      <c r="BL11" s="252">
        <f t="shared" si="1"/>
        <v>0</v>
      </c>
      <c r="BM11" s="252">
        <f t="shared" si="1"/>
        <v>0</v>
      </c>
      <c r="BN11" s="252">
        <f t="shared" si="1"/>
        <v>0</v>
      </c>
      <c r="BO11" s="252">
        <f t="shared" si="1"/>
        <v>0</v>
      </c>
      <c r="BP11" s="252">
        <f t="shared" si="1"/>
        <v>0</v>
      </c>
      <c r="BQ11" s="252">
        <f t="shared" si="1"/>
        <v>0</v>
      </c>
      <c r="BR11" s="252">
        <f t="shared" si="1"/>
        <v>0</v>
      </c>
      <c r="BS11" s="252">
        <f t="shared" si="1"/>
        <v>0</v>
      </c>
      <c r="BT11" s="252">
        <f t="shared" si="1"/>
        <v>0</v>
      </c>
      <c r="BU11" s="252">
        <f t="shared" si="1"/>
        <v>0</v>
      </c>
      <c r="BV11" s="252">
        <f t="shared" si="1"/>
        <v>0</v>
      </c>
      <c r="BW11" s="252">
        <f t="shared" si="1"/>
        <v>0</v>
      </c>
      <c r="BX11" s="252">
        <f t="shared" si="0"/>
        <v>0</v>
      </c>
      <c r="BY11" s="252">
        <f t="shared" si="0"/>
        <v>0</v>
      </c>
      <c r="BZ11" s="252">
        <f t="shared" si="0"/>
        <v>0</v>
      </c>
      <c r="CA11" s="252">
        <f t="shared" si="0"/>
        <v>0</v>
      </c>
      <c r="CB11" s="252">
        <f t="shared" si="0"/>
        <v>0</v>
      </c>
      <c r="CC11" s="252">
        <f t="shared" si="0"/>
        <v>0</v>
      </c>
      <c r="CD11" s="252">
        <f t="shared" si="0"/>
        <v>0</v>
      </c>
      <c r="CE11" s="252">
        <f t="shared" si="0"/>
        <v>0</v>
      </c>
      <c r="CF11" s="252">
        <f t="shared" si="0"/>
        <v>0</v>
      </c>
      <c r="CG11" s="252">
        <f t="shared" si="0"/>
        <v>0</v>
      </c>
      <c r="CH11" s="252">
        <f t="shared" si="0"/>
        <v>0</v>
      </c>
      <c r="CI11" s="252">
        <f t="shared" si="0"/>
        <v>0</v>
      </c>
      <c r="CJ11" s="252">
        <f t="shared" si="0"/>
        <v>0</v>
      </c>
      <c r="CK11" s="252">
        <f t="shared" si="0"/>
        <v>0</v>
      </c>
      <c r="CL11" s="252">
        <f t="shared" si="0"/>
        <v>0</v>
      </c>
      <c r="CM11" s="252">
        <f t="shared" si="0"/>
        <v>0</v>
      </c>
      <c r="CN11" s="252">
        <f t="shared" si="0"/>
        <v>0</v>
      </c>
      <c r="CO11" s="252">
        <f t="shared" si="0"/>
        <v>0</v>
      </c>
      <c r="CP11" s="252">
        <f t="shared" si="0"/>
        <v>0</v>
      </c>
      <c r="CQ11" s="252">
        <f t="shared" si="0"/>
        <v>0</v>
      </c>
      <c r="CR11" s="252">
        <f t="shared" ref="CR11:CY11" si="2">IF(CR17=0,0,(CR20-CR28-CR33-CR38)*1000/CR17)</f>
        <v>0</v>
      </c>
      <c r="CS11" s="252">
        <f t="shared" si="2"/>
        <v>0</v>
      </c>
      <c r="CT11" s="252">
        <f t="shared" si="2"/>
        <v>0</v>
      </c>
      <c r="CU11" s="252">
        <f t="shared" si="2"/>
        <v>0</v>
      </c>
      <c r="CV11" s="252">
        <f t="shared" si="2"/>
        <v>0</v>
      </c>
      <c r="CW11" s="252">
        <f t="shared" si="2"/>
        <v>0</v>
      </c>
      <c r="CX11" s="252">
        <f t="shared" si="2"/>
        <v>0</v>
      </c>
      <c r="CY11" s="252">
        <f t="shared" si="2"/>
        <v>0</v>
      </c>
      <c r="CZ11" s="252">
        <f t="shared" si="0"/>
        <v>0</v>
      </c>
      <c r="DA11" s="252">
        <f t="shared" si="0"/>
        <v>0</v>
      </c>
      <c r="DB11" s="252">
        <f t="shared" si="0"/>
        <v>0</v>
      </c>
      <c r="DC11" s="252">
        <f t="shared" si="0"/>
        <v>0</v>
      </c>
      <c r="DD11" s="252">
        <f t="shared" si="0"/>
        <v>0</v>
      </c>
      <c r="DE11" s="252">
        <f t="shared" si="0"/>
        <v>0</v>
      </c>
      <c r="DF11" s="252">
        <f t="shared" si="0"/>
        <v>0</v>
      </c>
      <c r="DG11" s="252">
        <f t="shared" si="0"/>
        <v>0</v>
      </c>
      <c r="DH11" s="252">
        <f t="shared" si="0"/>
        <v>0</v>
      </c>
      <c r="DI11" s="252">
        <f t="shared" si="0"/>
        <v>0</v>
      </c>
      <c r="DJ11" s="252">
        <f t="shared" si="0"/>
        <v>0</v>
      </c>
      <c r="DK11" s="252">
        <f t="shared" si="0"/>
        <v>0</v>
      </c>
      <c r="DL11" s="252">
        <f t="shared" si="0"/>
        <v>0</v>
      </c>
      <c r="DM11" s="252">
        <f t="shared" si="0"/>
        <v>0</v>
      </c>
      <c r="DN11" s="252">
        <f t="shared" si="0"/>
        <v>0</v>
      </c>
      <c r="DO11" s="252">
        <f t="shared" si="0"/>
        <v>0</v>
      </c>
      <c r="DP11" s="252">
        <f t="shared" si="0"/>
        <v>0</v>
      </c>
      <c r="DQ11" s="252">
        <f t="shared" si="0"/>
        <v>0</v>
      </c>
      <c r="DR11" s="252">
        <f t="shared" si="0"/>
        <v>0</v>
      </c>
      <c r="DS11" s="252">
        <f t="shared" si="0"/>
        <v>0</v>
      </c>
      <c r="DT11" s="252">
        <f t="shared" si="0"/>
        <v>0</v>
      </c>
      <c r="DU11" s="252">
        <f t="shared" si="0"/>
        <v>0</v>
      </c>
      <c r="DV11" s="252">
        <f t="shared" si="0"/>
        <v>0</v>
      </c>
      <c r="DW11" s="252">
        <f t="shared" si="0"/>
        <v>0</v>
      </c>
      <c r="DX11" s="252">
        <f t="shared" si="0"/>
        <v>0</v>
      </c>
      <c r="DY11" s="252">
        <f t="shared" si="0"/>
        <v>0</v>
      </c>
      <c r="DZ11" s="252">
        <f t="shared" si="0"/>
        <v>0</v>
      </c>
      <c r="EA11" s="252">
        <f t="shared" si="0"/>
        <v>0</v>
      </c>
      <c r="EB11" s="252">
        <f t="shared" si="0"/>
        <v>0</v>
      </c>
      <c r="EC11" s="252">
        <f t="shared" si="0"/>
        <v>0</v>
      </c>
      <c r="ED11" s="252">
        <f t="shared" si="0"/>
        <v>0</v>
      </c>
      <c r="EE11" s="252">
        <f t="shared" si="0"/>
        <v>0</v>
      </c>
      <c r="EF11" s="252">
        <f t="shared" si="0"/>
        <v>0</v>
      </c>
      <c r="EG11" s="252">
        <f t="shared" si="0"/>
        <v>0</v>
      </c>
      <c r="EH11" s="252">
        <f t="shared" si="0"/>
        <v>0</v>
      </c>
      <c r="EI11" s="252">
        <f t="shared" si="0"/>
        <v>0</v>
      </c>
      <c r="EJ11" s="252">
        <f>IF(EJ17=0,0,(EJ20-EJ28-EJ33-EJ38)*1000/EJ17)</f>
        <v>0</v>
      </c>
      <c r="EK11" s="252">
        <f>IF(EK17=0,0,(EK20-EK28-EK33-EK38)*1000/EK17)</f>
        <v>0</v>
      </c>
      <c r="EL11" s="252">
        <f>IF(EL17=0,0,(EL20-EL28-EL33-EL38)*1000/EL17)</f>
        <v>0</v>
      </c>
      <c r="EM11" s="252">
        <f>IF(EM17=0,0,(EM20-EM28-EM33-EM38)*1000/EM17)</f>
        <v>0</v>
      </c>
      <c r="EN11" s="252">
        <f t="shared" si="0"/>
        <v>0</v>
      </c>
      <c r="EO11" s="252">
        <f>IF(EO17=0,0,(EO20-EO28-EO33-EO38)*1000/EO17)</f>
        <v>0</v>
      </c>
      <c r="EP11" s="252">
        <f>IF(EP17=0,0,(EP20-EP28-EP33-EP38)*1000/EP17)</f>
        <v>0</v>
      </c>
      <c r="EQ11" s="252">
        <f>IF(EQ17=0,0,(EQ20-EQ28-EQ33-EQ38)*1000/EQ17)</f>
        <v>0</v>
      </c>
      <c r="ER11" s="251"/>
      <c r="ES11" s="251"/>
      <c r="ET11" s="251"/>
      <c r="EU11" s="251"/>
      <c r="EV11" s="251"/>
      <c r="EW11" s="251"/>
      <c r="EX11" s="251"/>
      <c r="EY11" s="251"/>
      <c r="EZ11" s="252">
        <f>IF(EZ17=0,0,(EZ20-EZ28-EZ33-EZ38)*1000/EZ17)</f>
        <v>0</v>
      </c>
      <c r="FA11" s="252">
        <f>IF(FA17=0,0,(FA20-FA28-FA33-FA38)*1000/FA17)</f>
        <v>0</v>
      </c>
      <c r="FB11" s="252">
        <f>IF(FB17=0,0,(FB20-FB28-FB33-FB38)*1000/FB17)</f>
        <v>0</v>
      </c>
      <c r="FC11" s="252">
        <f>IF(FC17=0,0,(FC20-FC28-FC33-FC38)*1000/FC17)</f>
        <v>0</v>
      </c>
      <c r="FD11" s="252">
        <f t="shared" ref="FD11:GE11" si="3">IF(FD17=0,0,(FD20-FD28-FD33-FD38)*1000/FD17)</f>
        <v>0</v>
      </c>
      <c r="FE11" s="252">
        <f t="shared" si="3"/>
        <v>0</v>
      </c>
      <c r="FF11" s="252">
        <f t="shared" si="3"/>
        <v>0</v>
      </c>
      <c r="FG11" s="252">
        <f t="shared" si="3"/>
        <v>0</v>
      </c>
      <c r="FH11" s="252">
        <f t="shared" si="3"/>
        <v>0</v>
      </c>
      <c r="FI11" s="252">
        <f t="shared" si="3"/>
        <v>0</v>
      </c>
      <c r="FJ11" s="252">
        <f t="shared" si="3"/>
        <v>0</v>
      </c>
      <c r="FK11" s="252">
        <f t="shared" si="3"/>
        <v>0</v>
      </c>
      <c r="FL11" s="252">
        <f t="shared" si="3"/>
        <v>0</v>
      </c>
      <c r="FM11" s="252">
        <f t="shared" si="3"/>
        <v>0</v>
      </c>
      <c r="FN11" s="252">
        <f t="shared" si="3"/>
        <v>0</v>
      </c>
      <c r="FO11" s="252">
        <f t="shared" si="3"/>
        <v>0</v>
      </c>
      <c r="FP11" s="252">
        <f t="shared" si="3"/>
        <v>0</v>
      </c>
      <c r="FQ11" s="252">
        <f t="shared" si="3"/>
        <v>0</v>
      </c>
      <c r="FR11" s="252">
        <f t="shared" si="3"/>
        <v>0</v>
      </c>
      <c r="FS11" s="252">
        <f t="shared" si="3"/>
        <v>0</v>
      </c>
      <c r="FT11" s="252">
        <f t="shared" si="3"/>
        <v>0</v>
      </c>
      <c r="FU11" s="252">
        <f t="shared" si="3"/>
        <v>0</v>
      </c>
      <c r="FV11" s="252">
        <f t="shared" si="3"/>
        <v>0</v>
      </c>
      <c r="FW11" s="252">
        <f t="shared" si="3"/>
        <v>0</v>
      </c>
      <c r="FX11" s="252">
        <f t="shared" si="3"/>
        <v>0</v>
      </c>
      <c r="FY11" s="252">
        <f t="shared" si="3"/>
        <v>0</v>
      </c>
      <c r="FZ11" s="252">
        <f t="shared" si="3"/>
        <v>0</v>
      </c>
      <c r="GA11" s="252">
        <f t="shared" si="3"/>
        <v>0</v>
      </c>
      <c r="GB11" s="252">
        <f t="shared" si="3"/>
        <v>0</v>
      </c>
      <c r="GC11" s="252">
        <f t="shared" si="3"/>
        <v>0</v>
      </c>
      <c r="GD11" s="252">
        <f t="shared" si="3"/>
        <v>0</v>
      </c>
      <c r="GE11" s="252">
        <f t="shared" si="3"/>
        <v>0</v>
      </c>
      <c r="GF11" s="245"/>
      <c r="GG11" s="245"/>
      <c r="GH11" s="245"/>
      <c r="GI11" s="245"/>
      <c r="GJ11" s="245"/>
      <c r="GK11" s="245"/>
      <c r="GL11" s="245"/>
      <c r="GM11" s="245"/>
    </row>
    <row r="12" spans="6:195" s="126" customFormat="1" ht="12" hidden="1" customHeight="1">
      <c r="F12" s="239" t="s">
        <v>303</v>
      </c>
      <c r="G12" s="587"/>
      <c r="H12" s="530"/>
      <c r="I12" s="530"/>
      <c r="J12" s="290" t="s">
        <v>70</v>
      </c>
      <c r="K12" s="288"/>
      <c r="L12" s="288"/>
      <c r="M12" s="288"/>
      <c r="N12" s="142" t="str">
        <f>F12 &amp; "::" &amp; L9</f>
        <v>1.1.2::ACTI</v>
      </c>
      <c r="O12" s="288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2">
        <f>IF(AV17=0,0,(AV21-AV29-AV34-AV39)*1000/AV17)</f>
        <v>0</v>
      </c>
      <c r="AW12" s="252">
        <f>IF(AW17=0,0,(AW21-AW29-AW34-AW39)*1000/AW17)</f>
        <v>0</v>
      </c>
      <c r="AX12" s="252">
        <f>IF(AX17=0,0,(AX21-AX29-AX34-AX39)*1000/AX17)</f>
        <v>0</v>
      </c>
      <c r="AY12" s="252">
        <f>IF(AY17=0,0,(AY21-AY29-AY34-AY39)*1000/AY17)</f>
        <v>0</v>
      </c>
      <c r="AZ12" s="252">
        <f>IF(AZ17=0,0,(AZ21-AZ29-AZ34-AZ39)*1000/AZ17)</f>
        <v>0</v>
      </c>
      <c r="BA12" s="252">
        <f t="shared" ref="BA12:EN12" si="4">IF(BA17=0,0,(BA21-BA29-BA34-BA39)*1000/BA17)</f>
        <v>0</v>
      </c>
      <c r="BB12" s="252">
        <f t="shared" si="4"/>
        <v>0</v>
      </c>
      <c r="BC12" s="252">
        <f t="shared" si="4"/>
        <v>0</v>
      </c>
      <c r="BD12" s="252">
        <f t="shared" si="4"/>
        <v>0</v>
      </c>
      <c r="BE12" s="252">
        <f t="shared" si="4"/>
        <v>0</v>
      </c>
      <c r="BF12" s="252">
        <f t="shared" si="4"/>
        <v>0</v>
      </c>
      <c r="BG12" s="252">
        <f t="shared" si="4"/>
        <v>0</v>
      </c>
      <c r="BH12" s="252">
        <f t="shared" ref="BH12:BW12" si="5">IF(BH17=0,0,(BH21-BH29-BH34-BH39)*1000/BH17)</f>
        <v>0</v>
      </c>
      <c r="BI12" s="252">
        <f t="shared" si="5"/>
        <v>0</v>
      </c>
      <c r="BJ12" s="252">
        <f t="shared" si="5"/>
        <v>0</v>
      </c>
      <c r="BK12" s="252">
        <f t="shared" si="5"/>
        <v>0</v>
      </c>
      <c r="BL12" s="252">
        <f t="shared" si="5"/>
        <v>0</v>
      </c>
      <c r="BM12" s="252">
        <f t="shared" si="5"/>
        <v>0</v>
      </c>
      <c r="BN12" s="252">
        <f t="shared" si="5"/>
        <v>0</v>
      </c>
      <c r="BO12" s="252">
        <f t="shared" si="5"/>
        <v>0</v>
      </c>
      <c r="BP12" s="252">
        <f t="shared" si="5"/>
        <v>0</v>
      </c>
      <c r="BQ12" s="252">
        <f t="shared" si="5"/>
        <v>0</v>
      </c>
      <c r="BR12" s="252">
        <f t="shared" si="5"/>
        <v>0</v>
      </c>
      <c r="BS12" s="252">
        <f t="shared" si="5"/>
        <v>0</v>
      </c>
      <c r="BT12" s="252">
        <f t="shared" si="5"/>
        <v>0</v>
      </c>
      <c r="BU12" s="252">
        <f t="shared" si="5"/>
        <v>0</v>
      </c>
      <c r="BV12" s="252">
        <f t="shared" si="5"/>
        <v>0</v>
      </c>
      <c r="BW12" s="252">
        <f t="shared" si="5"/>
        <v>0</v>
      </c>
      <c r="BX12" s="252">
        <f t="shared" si="4"/>
        <v>0</v>
      </c>
      <c r="BY12" s="252">
        <f t="shared" si="4"/>
        <v>0</v>
      </c>
      <c r="BZ12" s="252">
        <f t="shared" si="4"/>
        <v>0</v>
      </c>
      <c r="CA12" s="252">
        <f t="shared" si="4"/>
        <v>0</v>
      </c>
      <c r="CB12" s="252">
        <f t="shared" si="4"/>
        <v>0</v>
      </c>
      <c r="CC12" s="252">
        <f t="shared" si="4"/>
        <v>0</v>
      </c>
      <c r="CD12" s="252">
        <f t="shared" si="4"/>
        <v>0</v>
      </c>
      <c r="CE12" s="252">
        <f t="shared" si="4"/>
        <v>0</v>
      </c>
      <c r="CF12" s="252">
        <f t="shared" si="4"/>
        <v>0</v>
      </c>
      <c r="CG12" s="252">
        <f t="shared" si="4"/>
        <v>0</v>
      </c>
      <c r="CH12" s="252">
        <f t="shared" si="4"/>
        <v>0</v>
      </c>
      <c r="CI12" s="252">
        <f t="shared" si="4"/>
        <v>0</v>
      </c>
      <c r="CJ12" s="252">
        <f t="shared" si="4"/>
        <v>0</v>
      </c>
      <c r="CK12" s="252">
        <f t="shared" si="4"/>
        <v>0</v>
      </c>
      <c r="CL12" s="252">
        <f t="shared" si="4"/>
        <v>0</v>
      </c>
      <c r="CM12" s="252">
        <f t="shared" si="4"/>
        <v>0</v>
      </c>
      <c r="CN12" s="252">
        <f t="shared" si="4"/>
        <v>0</v>
      </c>
      <c r="CO12" s="252">
        <f t="shared" si="4"/>
        <v>0</v>
      </c>
      <c r="CP12" s="252">
        <f t="shared" si="4"/>
        <v>0</v>
      </c>
      <c r="CQ12" s="252">
        <f t="shared" si="4"/>
        <v>0</v>
      </c>
      <c r="CR12" s="252">
        <f t="shared" ref="CR12:CY12" si="6">IF(CR17=0,0,(CR21-CR29-CR34-CR39)*1000/CR17)</f>
        <v>0</v>
      </c>
      <c r="CS12" s="252">
        <f t="shared" si="6"/>
        <v>0</v>
      </c>
      <c r="CT12" s="252">
        <f t="shared" si="6"/>
        <v>0</v>
      </c>
      <c r="CU12" s="252">
        <f t="shared" si="6"/>
        <v>0</v>
      </c>
      <c r="CV12" s="252">
        <f t="shared" si="6"/>
        <v>0</v>
      </c>
      <c r="CW12" s="252">
        <f t="shared" si="6"/>
        <v>0</v>
      </c>
      <c r="CX12" s="252">
        <f t="shared" si="6"/>
        <v>0</v>
      </c>
      <c r="CY12" s="252">
        <f t="shared" si="6"/>
        <v>0</v>
      </c>
      <c r="CZ12" s="252">
        <f t="shared" si="4"/>
        <v>0</v>
      </c>
      <c r="DA12" s="252">
        <f t="shared" si="4"/>
        <v>0</v>
      </c>
      <c r="DB12" s="252">
        <f t="shared" si="4"/>
        <v>0</v>
      </c>
      <c r="DC12" s="252">
        <f t="shared" si="4"/>
        <v>0</v>
      </c>
      <c r="DD12" s="252">
        <f t="shared" si="4"/>
        <v>0</v>
      </c>
      <c r="DE12" s="252">
        <f t="shared" si="4"/>
        <v>0</v>
      </c>
      <c r="DF12" s="252">
        <f t="shared" si="4"/>
        <v>0</v>
      </c>
      <c r="DG12" s="252">
        <f t="shared" si="4"/>
        <v>0</v>
      </c>
      <c r="DH12" s="252">
        <f t="shared" si="4"/>
        <v>0</v>
      </c>
      <c r="DI12" s="252">
        <f t="shared" si="4"/>
        <v>0</v>
      </c>
      <c r="DJ12" s="252">
        <f t="shared" si="4"/>
        <v>0</v>
      </c>
      <c r="DK12" s="252">
        <f t="shared" si="4"/>
        <v>0</v>
      </c>
      <c r="DL12" s="252">
        <f t="shared" si="4"/>
        <v>0</v>
      </c>
      <c r="DM12" s="252">
        <f t="shared" si="4"/>
        <v>0</v>
      </c>
      <c r="DN12" s="252">
        <f t="shared" si="4"/>
        <v>0</v>
      </c>
      <c r="DO12" s="252">
        <f t="shared" si="4"/>
        <v>0</v>
      </c>
      <c r="DP12" s="252">
        <f t="shared" si="4"/>
        <v>0</v>
      </c>
      <c r="DQ12" s="252">
        <f t="shared" si="4"/>
        <v>0</v>
      </c>
      <c r="DR12" s="252">
        <f t="shared" si="4"/>
        <v>0</v>
      </c>
      <c r="DS12" s="252">
        <f t="shared" si="4"/>
        <v>0</v>
      </c>
      <c r="DT12" s="252">
        <f t="shared" si="4"/>
        <v>0</v>
      </c>
      <c r="DU12" s="252">
        <f t="shared" si="4"/>
        <v>0</v>
      </c>
      <c r="DV12" s="252">
        <f t="shared" si="4"/>
        <v>0</v>
      </c>
      <c r="DW12" s="252">
        <f t="shared" si="4"/>
        <v>0</v>
      </c>
      <c r="DX12" s="252">
        <f t="shared" si="4"/>
        <v>0</v>
      </c>
      <c r="DY12" s="252">
        <f t="shared" si="4"/>
        <v>0</v>
      </c>
      <c r="DZ12" s="252">
        <f t="shared" si="4"/>
        <v>0</v>
      </c>
      <c r="EA12" s="252">
        <f t="shared" si="4"/>
        <v>0</v>
      </c>
      <c r="EB12" s="252">
        <f t="shared" si="4"/>
        <v>0</v>
      </c>
      <c r="EC12" s="252">
        <f t="shared" si="4"/>
        <v>0</v>
      </c>
      <c r="ED12" s="252">
        <f t="shared" si="4"/>
        <v>0</v>
      </c>
      <c r="EE12" s="252">
        <f t="shared" si="4"/>
        <v>0</v>
      </c>
      <c r="EF12" s="252">
        <f t="shared" si="4"/>
        <v>0</v>
      </c>
      <c r="EG12" s="252">
        <f t="shared" si="4"/>
        <v>0</v>
      </c>
      <c r="EH12" s="252">
        <f t="shared" si="4"/>
        <v>0</v>
      </c>
      <c r="EI12" s="252">
        <f t="shared" si="4"/>
        <v>0</v>
      </c>
      <c r="EJ12" s="252">
        <f>IF(EJ17=0,0,(EJ21-EJ29-EJ34-EJ39)*1000/EJ17)</f>
        <v>0</v>
      </c>
      <c r="EK12" s="252">
        <f>IF(EK17=0,0,(EK21-EK29-EK34-EK39)*1000/EK17)</f>
        <v>0</v>
      </c>
      <c r="EL12" s="252">
        <f>IF(EL17=0,0,(EL21-EL29-EL34-EL39)*1000/EL17)</f>
        <v>0</v>
      </c>
      <c r="EM12" s="252">
        <f>IF(EM17=0,0,(EM21-EM29-EM34-EM39)*1000/EM17)</f>
        <v>0</v>
      </c>
      <c r="EN12" s="252">
        <f t="shared" si="4"/>
        <v>0</v>
      </c>
      <c r="EO12" s="252">
        <f>IF(EO17=0,0,(EO21-EO29-EO34-EO39)*1000/EO17)</f>
        <v>0</v>
      </c>
      <c r="EP12" s="252">
        <f>IF(EP17=0,0,(EP21-EP29-EP34-EP39)*1000/EP17)</f>
        <v>0</v>
      </c>
      <c r="EQ12" s="252">
        <f>IF(EQ17=0,0,(EQ21-EQ29-EQ34-EQ39)*1000/EQ17)</f>
        <v>0</v>
      </c>
      <c r="ER12" s="251"/>
      <c r="ES12" s="251"/>
      <c r="ET12" s="251"/>
      <c r="EU12" s="251"/>
      <c r="EV12" s="251"/>
      <c r="EW12" s="251"/>
      <c r="EX12" s="251"/>
      <c r="EY12" s="251"/>
      <c r="EZ12" s="252">
        <f>IF(EZ17=0,0,(EZ21-EZ29-EZ34-EZ39)*1000/EZ17)</f>
        <v>0</v>
      </c>
      <c r="FA12" s="252">
        <f>IF(FA17=0,0,(FA21-FA29-FA34-FA39)*1000/FA17)</f>
        <v>0</v>
      </c>
      <c r="FB12" s="252">
        <f>IF(FB17=0,0,(FB21-FB29-FB34-FB39)*1000/FB17)</f>
        <v>0</v>
      </c>
      <c r="FC12" s="252">
        <f>IF(FC17=0,0,(FC21-FC29-FC34-FC39)*1000/FC17)</f>
        <v>0</v>
      </c>
      <c r="FD12" s="252">
        <f t="shared" ref="FD12:GE12" si="7">IF(FD17=0,0,(FD21-FD29-FD34-FD39)*1000/FD17)</f>
        <v>0</v>
      </c>
      <c r="FE12" s="252">
        <f t="shared" si="7"/>
        <v>0</v>
      </c>
      <c r="FF12" s="252">
        <f t="shared" si="7"/>
        <v>0</v>
      </c>
      <c r="FG12" s="252">
        <f t="shared" si="7"/>
        <v>0</v>
      </c>
      <c r="FH12" s="252">
        <f t="shared" si="7"/>
        <v>0</v>
      </c>
      <c r="FI12" s="252">
        <f t="shared" si="7"/>
        <v>0</v>
      </c>
      <c r="FJ12" s="252">
        <f t="shared" si="7"/>
        <v>0</v>
      </c>
      <c r="FK12" s="252">
        <f t="shared" si="7"/>
        <v>0</v>
      </c>
      <c r="FL12" s="252">
        <f t="shared" si="7"/>
        <v>0</v>
      </c>
      <c r="FM12" s="252">
        <f t="shared" si="7"/>
        <v>0</v>
      </c>
      <c r="FN12" s="252">
        <f t="shared" si="7"/>
        <v>0</v>
      </c>
      <c r="FO12" s="252">
        <f t="shared" si="7"/>
        <v>0</v>
      </c>
      <c r="FP12" s="252">
        <f t="shared" si="7"/>
        <v>0</v>
      </c>
      <c r="FQ12" s="252">
        <f t="shared" si="7"/>
        <v>0</v>
      </c>
      <c r="FR12" s="252">
        <f t="shared" si="7"/>
        <v>0</v>
      </c>
      <c r="FS12" s="252">
        <f t="shared" si="7"/>
        <v>0</v>
      </c>
      <c r="FT12" s="252">
        <f t="shared" si="7"/>
        <v>0</v>
      </c>
      <c r="FU12" s="252">
        <f t="shared" si="7"/>
        <v>0</v>
      </c>
      <c r="FV12" s="252">
        <f t="shared" si="7"/>
        <v>0</v>
      </c>
      <c r="FW12" s="252">
        <f t="shared" si="7"/>
        <v>0</v>
      </c>
      <c r="FX12" s="252">
        <f t="shared" si="7"/>
        <v>0</v>
      </c>
      <c r="FY12" s="252">
        <f t="shared" si="7"/>
        <v>0</v>
      </c>
      <c r="FZ12" s="252">
        <f t="shared" si="7"/>
        <v>0</v>
      </c>
      <c r="GA12" s="252">
        <f t="shared" si="7"/>
        <v>0</v>
      </c>
      <c r="GB12" s="252">
        <f t="shared" si="7"/>
        <v>0</v>
      </c>
      <c r="GC12" s="252">
        <f t="shared" si="7"/>
        <v>0</v>
      </c>
      <c r="GD12" s="252">
        <f t="shared" si="7"/>
        <v>0</v>
      </c>
      <c r="GE12" s="252">
        <f t="shared" si="7"/>
        <v>0</v>
      </c>
      <c r="GF12" s="245"/>
      <c r="GG12" s="245"/>
      <c r="GH12" s="245"/>
      <c r="GI12" s="245"/>
      <c r="GJ12" s="245"/>
      <c r="GK12" s="245"/>
      <c r="GL12" s="245"/>
      <c r="GM12" s="245"/>
    </row>
    <row r="13" spans="6:195" s="126" customFormat="1" ht="12" hidden="1" customHeight="1">
      <c r="F13" s="239" t="s">
        <v>108</v>
      </c>
      <c r="G13" s="587" t="s">
        <v>430</v>
      </c>
      <c r="H13" s="530"/>
      <c r="I13" s="530"/>
      <c r="J13" s="290" t="s">
        <v>69</v>
      </c>
      <c r="K13" s="288"/>
      <c r="L13" s="288"/>
      <c r="M13" s="288"/>
      <c r="N13" s="142" t="str">
        <f>F13 &amp; "::" &amp; L9</f>
        <v>1.2.1::ACTI</v>
      </c>
      <c r="O13" s="288"/>
      <c r="P13" s="252">
        <f>IF(P17=0,0,P20*1000/P17)</f>
        <v>0</v>
      </c>
      <c r="Q13" s="252">
        <f>IF(Q17=0,0,Q20*1000/Q17)</f>
        <v>0</v>
      </c>
      <c r="R13" s="252">
        <f>IF(R17=0,0,R20*1000/R17)</f>
        <v>5178.37398975</v>
      </c>
      <c r="S13" s="252">
        <f>IF(S17=0,0,S20*1000/S17)</f>
        <v>5174.8481791699996</v>
      </c>
      <c r="T13" s="252">
        <f t="shared" ref="T13:AE13" si="8">IF(T17=0,0,T20*1000/T17)</f>
        <v>0</v>
      </c>
      <c r="U13" s="252">
        <f t="shared" si="8"/>
        <v>0</v>
      </c>
      <c r="V13" s="252">
        <f t="shared" si="8"/>
        <v>5178.37398975</v>
      </c>
      <c r="W13" s="252">
        <f t="shared" si="8"/>
        <v>5174.8481791699996</v>
      </c>
      <c r="X13" s="252">
        <f t="shared" si="8"/>
        <v>0</v>
      </c>
      <c r="Y13" s="252">
        <f t="shared" si="8"/>
        <v>0</v>
      </c>
      <c r="Z13" s="252">
        <f t="shared" si="8"/>
        <v>0</v>
      </c>
      <c r="AA13" s="252">
        <f t="shared" si="8"/>
        <v>0</v>
      </c>
      <c r="AB13" s="252">
        <f t="shared" si="8"/>
        <v>0</v>
      </c>
      <c r="AC13" s="252">
        <f t="shared" si="8"/>
        <v>0</v>
      </c>
      <c r="AD13" s="252">
        <f t="shared" si="8"/>
        <v>0</v>
      </c>
      <c r="AE13" s="252">
        <f t="shared" si="8"/>
        <v>0</v>
      </c>
      <c r="AF13" s="252">
        <f>IF(AF17=0,0,AF20*1000/AF17)</f>
        <v>0</v>
      </c>
      <c r="AG13" s="252">
        <f>IF(AG17=0,0,AG20*1000/AG17)</f>
        <v>0</v>
      </c>
      <c r="AH13" s="252">
        <f>IF(AH17=0,0,AH20*1000/AH17)</f>
        <v>0</v>
      </c>
      <c r="AI13" s="252">
        <f>IF(AI17=0,0,AI20*1000/AI17)</f>
        <v>0</v>
      </c>
      <c r="AJ13" s="252">
        <f t="shared" ref="AJ13:AU13" si="9">IF(AJ17=0,0,AJ20*1000/AJ17)</f>
        <v>0</v>
      </c>
      <c r="AK13" s="252">
        <f t="shared" si="9"/>
        <v>0</v>
      </c>
      <c r="AL13" s="252">
        <f t="shared" si="9"/>
        <v>0</v>
      </c>
      <c r="AM13" s="252">
        <f t="shared" si="9"/>
        <v>0</v>
      </c>
      <c r="AN13" s="252">
        <f t="shared" si="9"/>
        <v>0</v>
      </c>
      <c r="AO13" s="252">
        <f t="shared" si="9"/>
        <v>0</v>
      </c>
      <c r="AP13" s="252">
        <f t="shared" si="9"/>
        <v>0</v>
      </c>
      <c r="AQ13" s="252">
        <f t="shared" si="9"/>
        <v>0</v>
      </c>
      <c r="AR13" s="252">
        <f t="shared" si="9"/>
        <v>0</v>
      </c>
      <c r="AS13" s="252">
        <f t="shared" si="9"/>
        <v>0</v>
      </c>
      <c r="AT13" s="252">
        <f t="shared" si="9"/>
        <v>0</v>
      </c>
      <c r="AU13" s="252">
        <f t="shared" si="9"/>
        <v>0</v>
      </c>
      <c r="AV13" s="252">
        <f>IF(AV17=0,0,AV20*1000/AV17)</f>
        <v>0</v>
      </c>
      <c r="AW13" s="252">
        <f>IF(AW17=0,0,AW20*1000/AW17)</f>
        <v>0</v>
      </c>
      <c r="AX13" s="252">
        <f>IF(AX17=0,0,AX20*1000/AX17)</f>
        <v>0</v>
      </c>
      <c r="AY13" s="252">
        <f>IF(AY17=0,0,AY20*1000/AY17)</f>
        <v>0</v>
      </c>
      <c r="AZ13" s="252">
        <f>IF(AZ17=0,0,AZ20*1000/AZ17)</f>
        <v>0</v>
      </c>
      <c r="BA13" s="252">
        <f t="shared" ref="BA13:EN13" si="10">IF(BA17=0,0,BA20*1000/BA17)</f>
        <v>0</v>
      </c>
      <c r="BB13" s="252">
        <f t="shared" si="10"/>
        <v>0</v>
      </c>
      <c r="BC13" s="252">
        <f t="shared" si="10"/>
        <v>0</v>
      </c>
      <c r="BD13" s="252">
        <f t="shared" si="10"/>
        <v>0</v>
      </c>
      <c r="BE13" s="252">
        <f t="shared" si="10"/>
        <v>0</v>
      </c>
      <c r="BF13" s="252">
        <f t="shared" si="10"/>
        <v>0</v>
      </c>
      <c r="BG13" s="252">
        <f t="shared" si="10"/>
        <v>0</v>
      </c>
      <c r="BH13" s="252">
        <f t="shared" ref="BH13:BW13" si="11">IF(BH17=0,0,BH20*1000/BH17)</f>
        <v>0</v>
      </c>
      <c r="BI13" s="252">
        <f t="shared" si="11"/>
        <v>0</v>
      </c>
      <c r="BJ13" s="252">
        <f t="shared" si="11"/>
        <v>0</v>
      </c>
      <c r="BK13" s="252">
        <f t="shared" si="11"/>
        <v>0</v>
      </c>
      <c r="BL13" s="252">
        <f t="shared" si="11"/>
        <v>0</v>
      </c>
      <c r="BM13" s="252">
        <f t="shared" si="11"/>
        <v>0</v>
      </c>
      <c r="BN13" s="252">
        <f t="shared" si="11"/>
        <v>0</v>
      </c>
      <c r="BO13" s="252">
        <f t="shared" si="11"/>
        <v>0</v>
      </c>
      <c r="BP13" s="252">
        <f t="shared" si="11"/>
        <v>0</v>
      </c>
      <c r="BQ13" s="252">
        <f t="shared" si="11"/>
        <v>0</v>
      </c>
      <c r="BR13" s="252">
        <f t="shared" si="11"/>
        <v>0</v>
      </c>
      <c r="BS13" s="252">
        <f t="shared" si="11"/>
        <v>0</v>
      </c>
      <c r="BT13" s="252">
        <f t="shared" si="11"/>
        <v>0</v>
      </c>
      <c r="BU13" s="252">
        <f t="shared" si="11"/>
        <v>0</v>
      </c>
      <c r="BV13" s="252">
        <f t="shared" si="11"/>
        <v>0</v>
      </c>
      <c r="BW13" s="252">
        <f t="shared" si="11"/>
        <v>0</v>
      </c>
      <c r="BX13" s="252">
        <f t="shared" si="10"/>
        <v>0</v>
      </c>
      <c r="BY13" s="252">
        <f t="shared" si="10"/>
        <v>0</v>
      </c>
      <c r="BZ13" s="252">
        <f t="shared" si="10"/>
        <v>0</v>
      </c>
      <c r="CA13" s="252">
        <f t="shared" si="10"/>
        <v>0</v>
      </c>
      <c r="CB13" s="252">
        <f t="shared" si="10"/>
        <v>0</v>
      </c>
      <c r="CC13" s="252">
        <f t="shared" si="10"/>
        <v>0</v>
      </c>
      <c r="CD13" s="252">
        <f t="shared" si="10"/>
        <v>0</v>
      </c>
      <c r="CE13" s="252">
        <f t="shared" si="10"/>
        <v>0</v>
      </c>
      <c r="CF13" s="252">
        <f t="shared" si="10"/>
        <v>0</v>
      </c>
      <c r="CG13" s="252">
        <f t="shared" si="10"/>
        <v>0</v>
      </c>
      <c r="CH13" s="252">
        <f t="shared" si="10"/>
        <v>0</v>
      </c>
      <c r="CI13" s="252">
        <f t="shared" si="10"/>
        <v>0</v>
      </c>
      <c r="CJ13" s="252">
        <f t="shared" si="10"/>
        <v>0</v>
      </c>
      <c r="CK13" s="252">
        <f t="shared" si="10"/>
        <v>0</v>
      </c>
      <c r="CL13" s="252">
        <f t="shared" si="10"/>
        <v>0</v>
      </c>
      <c r="CM13" s="252">
        <f t="shared" si="10"/>
        <v>0</v>
      </c>
      <c r="CN13" s="252">
        <f t="shared" si="10"/>
        <v>0</v>
      </c>
      <c r="CO13" s="252">
        <f t="shared" si="10"/>
        <v>0</v>
      </c>
      <c r="CP13" s="252">
        <f t="shared" si="10"/>
        <v>0</v>
      </c>
      <c r="CQ13" s="252">
        <f t="shared" si="10"/>
        <v>0</v>
      </c>
      <c r="CR13" s="252">
        <f t="shared" ref="CR13:CY13" si="12">IF(CR17=0,0,CR20*1000/CR17)</f>
        <v>0</v>
      </c>
      <c r="CS13" s="252">
        <f t="shared" si="12"/>
        <v>0</v>
      </c>
      <c r="CT13" s="252">
        <f t="shared" si="12"/>
        <v>0</v>
      </c>
      <c r="CU13" s="252">
        <f t="shared" si="12"/>
        <v>0</v>
      </c>
      <c r="CV13" s="252">
        <f t="shared" si="12"/>
        <v>0</v>
      </c>
      <c r="CW13" s="252">
        <f t="shared" si="12"/>
        <v>0</v>
      </c>
      <c r="CX13" s="252">
        <f t="shared" si="12"/>
        <v>0</v>
      </c>
      <c r="CY13" s="252">
        <f t="shared" si="12"/>
        <v>0</v>
      </c>
      <c r="CZ13" s="252">
        <f t="shared" si="10"/>
        <v>0</v>
      </c>
      <c r="DA13" s="252">
        <f t="shared" si="10"/>
        <v>0</v>
      </c>
      <c r="DB13" s="252">
        <f t="shared" si="10"/>
        <v>0</v>
      </c>
      <c r="DC13" s="252">
        <f t="shared" si="10"/>
        <v>0</v>
      </c>
      <c r="DD13" s="252">
        <f t="shared" si="10"/>
        <v>0</v>
      </c>
      <c r="DE13" s="252">
        <f t="shared" si="10"/>
        <v>0</v>
      </c>
      <c r="DF13" s="252">
        <f t="shared" si="10"/>
        <v>0</v>
      </c>
      <c r="DG13" s="252">
        <f t="shared" si="10"/>
        <v>0</v>
      </c>
      <c r="DH13" s="252">
        <f t="shared" si="10"/>
        <v>0</v>
      </c>
      <c r="DI13" s="252">
        <f t="shared" si="10"/>
        <v>0</v>
      </c>
      <c r="DJ13" s="252">
        <f t="shared" si="10"/>
        <v>0</v>
      </c>
      <c r="DK13" s="252">
        <f t="shared" si="10"/>
        <v>0</v>
      </c>
      <c r="DL13" s="252">
        <f t="shared" si="10"/>
        <v>0</v>
      </c>
      <c r="DM13" s="252">
        <f t="shared" si="10"/>
        <v>0</v>
      </c>
      <c r="DN13" s="252">
        <f t="shared" si="10"/>
        <v>0</v>
      </c>
      <c r="DO13" s="252">
        <f t="shared" si="10"/>
        <v>0</v>
      </c>
      <c r="DP13" s="252">
        <f t="shared" si="10"/>
        <v>0</v>
      </c>
      <c r="DQ13" s="252">
        <f t="shared" si="10"/>
        <v>0</v>
      </c>
      <c r="DR13" s="252">
        <f t="shared" si="10"/>
        <v>0</v>
      </c>
      <c r="DS13" s="252">
        <f t="shared" si="10"/>
        <v>0</v>
      </c>
      <c r="DT13" s="252">
        <f t="shared" si="10"/>
        <v>0</v>
      </c>
      <c r="DU13" s="252">
        <f t="shared" si="10"/>
        <v>0</v>
      </c>
      <c r="DV13" s="252">
        <f t="shared" si="10"/>
        <v>0</v>
      </c>
      <c r="DW13" s="252">
        <f t="shared" si="10"/>
        <v>0</v>
      </c>
      <c r="DX13" s="252">
        <f t="shared" si="10"/>
        <v>0</v>
      </c>
      <c r="DY13" s="252">
        <f t="shared" si="10"/>
        <v>0</v>
      </c>
      <c r="DZ13" s="252">
        <f t="shared" si="10"/>
        <v>0</v>
      </c>
      <c r="EA13" s="252">
        <f t="shared" si="10"/>
        <v>0</v>
      </c>
      <c r="EB13" s="252">
        <f t="shared" si="10"/>
        <v>0</v>
      </c>
      <c r="EC13" s="252">
        <f t="shared" si="10"/>
        <v>0</v>
      </c>
      <c r="ED13" s="252">
        <f t="shared" si="10"/>
        <v>0</v>
      </c>
      <c r="EE13" s="252">
        <f t="shared" si="10"/>
        <v>0</v>
      </c>
      <c r="EF13" s="252">
        <f t="shared" si="10"/>
        <v>0</v>
      </c>
      <c r="EG13" s="252">
        <f t="shared" si="10"/>
        <v>0</v>
      </c>
      <c r="EH13" s="252">
        <f t="shared" si="10"/>
        <v>0</v>
      </c>
      <c r="EI13" s="252">
        <f t="shared" si="10"/>
        <v>0</v>
      </c>
      <c r="EJ13" s="252">
        <f>IF(EJ17=0,0,EJ20*1000/EJ17)</f>
        <v>0</v>
      </c>
      <c r="EK13" s="252">
        <f>IF(EK17=0,0,EK20*1000/EK17)</f>
        <v>0</v>
      </c>
      <c r="EL13" s="252">
        <f>IF(EL17=0,0,EL20*1000/EL17)</f>
        <v>0</v>
      </c>
      <c r="EM13" s="252">
        <f>IF(EM17=0,0,EM20*1000/EM17)</f>
        <v>0</v>
      </c>
      <c r="EN13" s="252">
        <f t="shared" si="10"/>
        <v>0</v>
      </c>
      <c r="EO13" s="252">
        <f>IF(EO17=0,0,EO20*1000/EO17)</f>
        <v>0</v>
      </c>
      <c r="EP13" s="252">
        <f>IF(EP17=0,0,EP20*1000/EP17)</f>
        <v>0</v>
      </c>
      <c r="EQ13" s="252">
        <f>IF(EQ17=0,0,EQ20*1000/EQ17)</f>
        <v>0</v>
      </c>
      <c r="ER13" s="251"/>
      <c r="ES13" s="251"/>
      <c r="ET13" s="251"/>
      <c r="EU13" s="251"/>
      <c r="EV13" s="251"/>
      <c r="EW13" s="251"/>
      <c r="EX13" s="251"/>
      <c r="EY13" s="251"/>
      <c r="EZ13" s="252">
        <f>IF(EZ17=0,0,EZ20*1000/EZ17)</f>
        <v>0</v>
      </c>
      <c r="FA13" s="252">
        <f>IF(FA17=0,0,FA20*1000/FA17)</f>
        <v>0</v>
      </c>
      <c r="FB13" s="252">
        <f>IF(FB17=0,0,FB20*1000/FB17)</f>
        <v>0</v>
      </c>
      <c r="FC13" s="252">
        <f>IF(FC17=0,0,FC20*1000/FC17)</f>
        <v>0</v>
      </c>
      <c r="FD13" s="252">
        <f t="shared" ref="FD13:GE13" si="13">IF(FD17=0,0,FD20*1000/FD17)</f>
        <v>0</v>
      </c>
      <c r="FE13" s="252">
        <f t="shared" si="13"/>
        <v>0</v>
      </c>
      <c r="FF13" s="252">
        <f t="shared" si="13"/>
        <v>0</v>
      </c>
      <c r="FG13" s="252">
        <f t="shared" si="13"/>
        <v>0</v>
      </c>
      <c r="FH13" s="252">
        <f t="shared" si="13"/>
        <v>0</v>
      </c>
      <c r="FI13" s="252">
        <f t="shared" si="13"/>
        <v>0</v>
      </c>
      <c r="FJ13" s="252">
        <f t="shared" si="13"/>
        <v>0</v>
      </c>
      <c r="FK13" s="252">
        <f t="shared" si="13"/>
        <v>0</v>
      </c>
      <c r="FL13" s="252">
        <f t="shared" si="13"/>
        <v>0</v>
      </c>
      <c r="FM13" s="252">
        <f t="shared" si="13"/>
        <v>0</v>
      </c>
      <c r="FN13" s="252">
        <f t="shared" si="13"/>
        <v>0</v>
      </c>
      <c r="FO13" s="252">
        <f t="shared" si="13"/>
        <v>0</v>
      </c>
      <c r="FP13" s="252">
        <f t="shared" si="13"/>
        <v>0</v>
      </c>
      <c r="FQ13" s="252">
        <f t="shared" si="13"/>
        <v>0</v>
      </c>
      <c r="FR13" s="252">
        <f t="shared" si="13"/>
        <v>0</v>
      </c>
      <c r="FS13" s="252">
        <f t="shared" si="13"/>
        <v>0</v>
      </c>
      <c r="FT13" s="252">
        <f t="shared" si="13"/>
        <v>0</v>
      </c>
      <c r="FU13" s="252">
        <f t="shared" si="13"/>
        <v>0</v>
      </c>
      <c r="FV13" s="252">
        <f t="shared" si="13"/>
        <v>0</v>
      </c>
      <c r="FW13" s="252">
        <f t="shared" si="13"/>
        <v>0</v>
      </c>
      <c r="FX13" s="252">
        <f t="shared" si="13"/>
        <v>0</v>
      </c>
      <c r="FY13" s="252">
        <f t="shared" si="13"/>
        <v>0</v>
      </c>
      <c r="FZ13" s="252">
        <f t="shared" si="13"/>
        <v>0</v>
      </c>
      <c r="GA13" s="252">
        <f t="shared" si="13"/>
        <v>0</v>
      </c>
      <c r="GB13" s="252">
        <f t="shared" si="13"/>
        <v>0</v>
      </c>
      <c r="GC13" s="252">
        <f t="shared" si="13"/>
        <v>0</v>
      </c>
      <c r="GD13" s="252">
        <f t="shared" si="13"/>
        <v>0</v>
      </c>
      <c r="GE13" s="252">
        <f t="shared" si="13"/>
        <v>0</v>
      </c>
      <c r="GF13" s="245"/>
      <c r="GG13" s="245"/>
      <c r="GH13" s="245"/>
      <c r="GI13" s="245"/>
      <c r="GJ13" s="245"/>
      <c r="GK13" s="245"/>
      <c r="GL13" s="245"/>
      <c r="GM13" s="245"/>
    </row>
    <row r="14" spans="6:195" s="126" customFormat="1" ht="12" hidden="1" customHeight="1">
      <c r="F14" s="239" t="s">
        <v>330</v>
      </c>
      <c r="G14" s="587"/>
      <c r="H14" s="530"/>
      <c r="I14" s="530"/>
      <c r="J14" s="290" t="s">
        <v>70</v>
      </c>
      <c r="K14" s="288"/>
      <c r="L14" s="288"/>
      <c r="M14" s="288"/>
      <c r="N14" s="142" t="str">
        <f>F14 &amp; "::" &amp; L9</f>
        <v>1.2.2::ACTI</v>
      </c>
      <c r="O14" s="288"/>
      <c r="P14" s="252">
        <f>IF(P17=0,0,P21*1000/P17)</f>
        <v>0</v>
      </c>
      <c r="Q14" s="252">
        <f>IF(Q17=0,0,Q21*1000/Q17)</f>
        <v>0</v>
      </c>
      <c r="R14" s="252">
        <f>IF(R17=0,0,R21*1000/R17)</f>
        <v>6214.0487876999996</v>
      </c>
      <c r="S14" s="252">
        <f>IF(S17=0,0,S21*1000/S17)</f>
        <v>6209.8178150039994</v>
      </c>
      <c r="T14" s="252">
        <f t="shared" ref="T14:AE14" si="14">IF(T17=0,0,T21*1000/T17)</f>
        <v>0</v>
      </c>
      <c r="U14" s="252">
        <f t="shared" si="14"/>
        <v>0</v>
      </c>
      <c r="V14" s="252">
        <f t="shared" si="14"/>
        <v>6214.0487876999996</v>
      </c>
      <c r="W14" s="252">
        <f t="shared" si="14"/>
        <v>6209.8178150039994</v>
      </c>
      <c r="X14" s="252">
        <f t="shared" si="14"/>
        <v>0</v>
      </c>
      <c r="Y14" s="252">
        <f t="shared" si="14"/>
        <v>0</v>
      </c>
      <c r="Z14" s="252">
        <f t="shared" si="14"/>
        <v>0</v>
      </c>
      <c r="AA14" s="252">
        <f t="shared" si="14"/>
        <v>0</v>
      </c>
      <c r="AB14" s="252">
        <f t="shared" si="14"/>
        <v>0</v>
      </c>
      <c r="AC14" s="252">
        <f t="shared" si="14"/>
        <v>0</v>
      </c>
      <c r="AD14" s="252">
        <f t="shared" si="14"/>
        <v>0</v>
      </c>
      <c r="AE14" s="252">
        <f t="shared" si="14"/>
        <v>0</v>
      </c>
      <c r="AF14" s="252">
        <f>IF(AF17=0,0,AF21*1000/AF17)</f>
        <v>0</v>
      </c>
      <c r="AG14" s="252">
        <f>IF(AG17=0,0,AG21*1000/AG17)</f>
        <v>0</v>
      </c>
      <c r="AH14" s="252">
        <f>IF(AH17=0,0,AH21*1000/AH17)</f>
        <v>0</v>
      </c>
      <c r="AI14" s="252">
        <f>IF(AI17=0,0,AI21*1000/AI17)</f>
        <v>0</v>
      </c>
      <c r="AJ14" s="252">
        <f t="shared" ref="AJ14:AU14" si="15">IF(AJ17=0,0,AJ21*1000/AJ17)</f>
        <v>0</v>
      </c>
      <c r="AK14" s="252">
        <f t="shared" si="15"/>
        <v>0</v>
      </c>
      <c r="AL14" s="252">
        <f t="shared" si="15"/>
        <v>0</v>
      </c>
      <c r="AM14" s="252">
        <f t="shared" si="15"/>
        <v>0</v>
      </c>
      <c r="AN14" s="252">
        <f t="shared" si="15"/>
        <v>0</v>
      </c>
      <c r="AO14" s="252">
        <f t="shared" si="15"/>
        <v>0</v>
      </c>
      <c r="AP14" s="252">
        <f t="shared" si="15"/>
        <v>0</v>
      </c>
      <c r="AQ14" s="252">
        <f t="shared" si="15"/>
        <v>0</v>
      </c>
      <c r="AR14" s="252">
        <f t="shared" si="15"/>
        <v>0</v>
      </c>
      <c r="AS14" s="252">
        <f t="shared" si="15"/>
        <v>0</v>
      </c>
      <c r="AT14" s="252">
        <f t="shared" si="15"/>
        <v>0</v>
      </c>
      <c r="AU14" s="252">
        <f t="shared" si="15"/>
        <v>0</v>
      </c>
      <c r="AV14" s="252">
        <f>IF(AV17=0,0,AV21*1000/AV17)</f>
        <v>0</v>
      </c>
      <c r="AW14" s="252">
        <f>IF(AW17=0,0,AW21*1000/AW17)</f>
        <v>0</v>
      </c>
      <c r="AX14" s="252">
        <f>IF(AX17=0,0,AX21*1000/AX17)</f>
        <v>0</v>
      </c>
      <c r="AY14" s="252">
        <f>IF(AY17=0,0,AY21*1000/AY17)</f>
        <v>0</v>
      </c>
      <c r="AZ14" s="252">
        <f>IF(AZ17=0,0,AZ21*1000/AZ17)</f>
        <v>0</v>
      </c>
      <c r="BA14" s="252">
        <f t="shared" ref="BA14:EN14" si="16">IF(BA17=0,0,BA21*1000/BA17)</f>
        <v>0</v>
      </c>
      <c r="BB14" s="252">
        <f t="shared" si="16"/>
        <v>0</v>
      </c>
      <c r="BC14" s="252">
        <f t="shared" si="16"/>
        <v>0</v>
      </c>
      <c r="BD14" s="252">
        <f t="shared" si="16"/>
        <v>0</v>
      </c>
      <c r="BE14" s="252">
        <f t="shared" si="16"/>
        <v>0</v>
      </c>
      <c r="BF14" s="252">
        <f t="shared" si="16"/>
        <v>0</v>
      </c>
      <c r="BG14" s="252">
        <f t="shared" si="16"/>
        <v>0</v>
      </c>
      <c r="BH14" s="252">
        <f t="shared" ref="BH14:BW14" si="17">IF(BH17=0,0,BH21*1000/BH17)</f>
        <v>0</v>
      </c>
      <c r="BI14" s="252">
        <f t="shared" si="17"/>
        <v>0</v>
      </c>
      <c r="BJ14" s="252">
        <f t="shared" si="17"/>
        <v>0</v>
      </c>
      <c r="BK14" s="252">
        <f t="shared" si="17"/>
        <v>0</v>
      </c>
      <c r="BL14" s="252">
        <f t="shared" si="17"/>
        <v>0</v>
      </c>
      <c r="BM14" s="252">
        <f t="shared" si="17"/>
        <v>0</v>
      </c>
      <c r="BN14" s="252">
        <f t="shared" si="17"/>
        <v>0</v>
      </c>
      <c r="BO14" s="252">
        <f t="shared" si="17"/>
        <v>0</v>
      </c>
      <c r="BP14" s="252">
        <f t="shared" si="17"/>
        <v>0</v>
      </c>
      <c r="BQ14" s="252">
        <f t="shared" si="17"/>
        <v>0</v>
      </c>
      <c r="BR14" s="252">
        <f t="shared" si="17"/>
        <v>0</v>
      </c>
      <c r="BS14" s="252">
        <f t="shared" si="17"/>
        <v>0</v>
      </c>
      <c r="BT14" s="252">
        <f t="shared" si="17"/>
        <v>0</v>
      </c>
      <c r="BU14" s="252">
        <f t="shared" si="17"/>
        <v>0</v>
      </c>
      <c r="BV14" s="252">
        <f t="shared" si="17"/>
        <v>0</v>
      </c>
      <c r="BW14" s="252">
        <f t="shared" si="17"/>
        <v>0</v>
      </c>
      <c r="BX14" s="252">
        <f t="shared" si="16"/>
        <v>0</v>
      </c>
      <c r="BY14" s="252">
        <f t="shared" si="16"/>
        <v>0</v>
      </c>
      <c r="BZ14" s="252">
        <f t="shared" si="16"/>
        <v>0</v>
      </c>
      <c r="CA14" s="252">
        <f t="shared" si="16"/>
        <v>0</v>
      </c>
      <c r="CB14" s="252">
        <f t="shared" si="16"/>
        <v>0</v>
      </c>
      <c r="CC14" s="252">
        <f t="shared" si="16"/>
        <v>0</v>
      </c>
      <c r="CD14" s="252">
        <f t="shared" si="16"/>
        <v>0</v>
      </c>
      <c r="CE14" s="252">
        <f t="shared" si="16"/>
        <v>0</v>
      </c>
      <c r="CF14" s="252">
        <f t="shared" si="16"/>
        <v>0</v>
      </c>
      <c r="CG14" s="252">
        <f t="shared" si="16"/>
        <v>0</v>
      </c>
      <c r="CH14" s="252">
        <f t="shared" si="16"/>
        <v>0</v>
      </c>
      <c r="CI14" s="252">
        <f t="shared" si="16"/>
        <v>0</v>
      </c>
      <c r="CJ14" s="252">
        <f t="shared" si="16"/>
        <v>0</v>
      </c>
      <c r="CK14" s="252">
        <f t="shared" si="16"/>
        <v>0</v>
      </c>
      <c r="CL14" s="252">
        <f t="shared" si="16"/>
        <v>0</v>
      </c>
      <c r="CM14" s="252">
        <f t="shared" si="16"/>
        <v>0</v>
      </c>
      <c r="CN14" s="252">
        <f t="shared" si="16"/>
        <v>0</v>
      </c>
      <c r="CO14" s="252">
        <f t="shared" si="16"/>
        <v>0</v>
      </c>
      <c r="CP14" s="252">
        <f t="shared" si="16"/>
        <v>0</v>
      </c>
      <c r="CQ14" s="252">
        <f t="shared" si="16"/>
        <v>0</v>
      </c>
      <c r="CR14" s="252">
        <f t="shared" ref="CR14:CY14" si="18">IF(CR17=0,0,CR21*1000/CR17)</f>
        <v>0</v>
      </c>
      <c r="CS14" s="252">
        <f t="shared" si="18"/>
        <v>0</v>
      </c>
      <c r="CT14" s="252">
        <f t="shared" si="18"/>
        <v>0</v>
      </c>
      <c r="CU14" s="252">
        <f t="shared" si="18"/>
        <v>0</v>
      </c>
      <c r="CV14" s="252">
        <f t="shared" si="18"/>
        <v>0</v>
      </c>
      <c r="CW14" s="252">
        <f t="shared" si="18"/>
        <v>0</v>
      </c>
      <c r="CX14" s="252">
        <f t="shared" si="18"/>
        <v>0</v>
      </c>
      <c r="CY14" s="252">
        <f t="shared" si="18"/>
        <v>0</v>
      </c>
      <c r="CZ14" s="252">
        <f t="shared" si="16"/>
        <v>0</v>
      </c>
      <c r="DA14" s="252">
        <f t="shared" si="16"/>
        <v>0</v>
      </c>
      <c r="DB14" s="252">
        <f t="shared" si="16"/>
        <v>0</v>
      </c>
      <c r="DC14" s="252">
        <f t="shared" si="16"/>
        <v>0</v>
      </c>
      <c r="DD14" s="252">
        <f t="shared" si="16"/>
        <v>0</v>
      </c>
      <c r="DE14" s="252">
        <f t="shared" si="16"/>
        <v>0</v>
      </c>
      <c r="DF14" s="252">
        <f t="shared" si="16"/>
        <v>0</v>
      </c>
      <c r="DG14" s="252">
        <f t="shared" si="16"/>
        <v>0</v>
      </c>
      <c r="DH14" s="252">
        <f t="shared" si="16"/>
        <v>0</v>
      </c>
      <c r="DI14" s="252">
        <f t="shared" si="16"/>
        <v>0</v>
      </c>
      <c r="DJ14" s="252">
        <f t="shared" si="16"/>
        <v>0</v>
      </c>
      <c r="DK14" s="252">
        <f t="shared" si="16"/>
        <v>0</v>
      </c>
      <c r="DL14" s="252">
        <f t="shared" si="16"/>
        <v>0</v>
      </c>
      <c r="DM14" s="252">
        <f t="shared" si="16"/>
        <v>0</v>
      </c>
      <c r="DN14" s="252">
        <f t="shared" si="16"/>
        <v>0</v>
      </c>
      <c r="DO14" s="252">
        <f t="shared" si="16"/>
        <v>0</v>
      </c>
      <c r="DP14" s="252">
        <f t="shared" si="16"/>
        <v>0</v>
      </c>
      <c r="DQ14" s="252">
        <f t="shared" si="16"/>
        <v>0</v>
      </c>
      <c r="DR14" s="252">
        <f t="shared" si="16"/>
        <v>0</v>
      </c>
      <c r="DS14" s="252">
        <f t="shared" si="16"/>
        <v>0</v>
      </c>
      <c r="DT14" s="252">
        <f t="shared" si="16"/>
        <v>0</v>
      </c>
      <c r="DU14" s="252">
        <f t="shared" si="16"/>
        <v>0</v>
      </c>
      <c r="DV14" s="252">
        <f t="shared" si="16"/>
        <v>0</v>
      </c>
      <c r="DW14" s="252">
        <f t="shared" si="16"/>
        <v>0</v>
      </c>
      <c r="DX14" s="252">
        <f t="shared" si="16"/>
        <v>0</v>
      </c>
      <c r="DY14" s="252">
        <f t="shared" si="16"/>
        <v>0</v>
      </c>
      <c r="DZ14" s="252">
        <f t="shared" si="16"/>
        <v>0</v>
      </c>
      <c r="EA14" s="252">
        <f t="shared" si="16"/>
        <v>0</v>
      </c>
      <c r="EB14" s="252">
        <f t="shared" si="16"/>
        <v>0</v>
      </c>
      <c r="EC14" s="252">
        <f t="shared" si="16"/>
        <v>0</v>
      </c>
      <c r="ED14" s="252">
        <f t="shared" si="16"/>
        <v>0</v>
      </c>
      <c r="EE14" s="252">
        <f t="shared" si="16"/>
        <v>0</v>
      </c>
      <c r="EF14" s="252">
        <f t="shared" si="16"/>
        <v>0</v>
      </c>
      <c r="EG14" s="252">
        <f t="shared" si="16"/>
        <v>0</v>
      </c>
      <c r="EH14" s="252">
        <f t="shared" si="16"/>
        <v>0</v>
      </c>
      <c r="EI14" s="252">
        <f t="shared" si="16"/>
        <v>0</v>
      </c>
      <c r="EJ14" s="252">
        <f>IF(EJ17=0,0,EJ21*1000/EJ17)</f>
        <v>0</v>
      </c>
      <c r="EK14" s="252">
        <f>IF(EK17=0,0,EK21*1000/EK17)</f>
        <v>0</v>
      </c>
      <c r="EL14" s="252">
        <f>IF(EL17=0,0,EL21*1000/EL17)</f>
        <v>0</v>
      </c>
      <c r="EM14" s="252">
        <f>IF(EM17=0,0,EM21*1000/EM17)</f>
        <v>0</v>
      </c>
      <c r="EN14" s="252">
        <f t="shared" si="16"/>
        <v>0</v>
      </c>
      <c r="EO14" s="252">
        <f>IF(EO17=0,0,EO21*1000/EO17)</f>
        <v>0</v>
      </c>
      <c r="EP14" s="252">
        <f>IF(EP17=0,0,EP21*1000/EP17)</f>
        <v>0</v>
      </c>
      <c r="EQ14" s="252">
        <f>IF(EQ17=0,0,EQ21*1000/EQ17)</f>
        <v>0</v>
      </c>
      <c r="ER14" s="251"/>
      <c r="ES14" s="251"/>
      <c r="ET14" s="251"/>
      <c r="EU14" s="251"/>
      <c r="EV14" s="251"/>
      <c r="EW14" s="251"/>
      <c r="EX14" s="251"/>
      <c r="EY14" s="251"/>
      <c r="EZ14" s="252">
        <f>IF(EZ17=0,0,EZ21*1000/EZ17)</f>
        <v>0</v>
      </c>
      <c r="FA14" s="252">
        <f>IF(FA17=0,0,FA21*1000/FA17)</f>
        <v>0</v>
      </c>
      <c r="FB14" s="252">
        <f>IF(FB17=0,0,FB21*1000/FB17)</f>
        <v>0</v>
      </c>
      <c r="FC14" s="252">
        <f>IF(FC17=0,0,FC21*1000/FC17)</f>
        <v>0</v>
      </c>
      <c r="FD14" s="252">
        <f t="shared" ref="FD14:GE14" si="19">IF(FD17=0,0,FD21*1000/FD17)</f>
        <v>0</v>
      </c>
      <c r="FE14" s="252">
        <f t="shared" si="19"/>
        <v>0</v>
      </c>
      <c r="FF14" s="252">
        <f t="shared" si="19"/>
        <v>0</v>
      </c>
      <c r="FG14" s="252">
        <f t="shared" si="19"/>
        <v>0</v>
      </c>
      <c r="FH14" s="252">
        <f t="shared" si="19"/>
        <v>0</v>
      </c>
      <c r="FI14" s="252">
        <f t="shared" si="19"/>
        <v>0</v>
      </c>
      <c r="FJ14" s="252">
        <f t="shared" si="19"/>
        <v>0</v>
      </c>
      <c r="FK14" s="252">
        <f t="shared" si="19"/>
        <v>0</v>
      </c>
      <c r="FL14" s="252">
        <f t="shared" si="19"/>
        <v>0</v>
      </c>
      <c r="FM14" s="252">
        <f t="shared" si="19"/>
        <v>0</v>
      </c>
      <c r="FN14" s="252">
        <f t="shared" si="19"/>
        <v>0</v>
      </c>
      <c r="FO14" s="252">
        <f t="shared" si="19"/>
        <v>0</v>
      </c>
      <c r="FP14" s="252">
        <f t="shared" si="19"/>
        <v>0</v>
      </c>
      <c r="FQ14" s="252">
        <f t="shared" si="19"/>
        <v>0</v>
      </c>
      <c r="FR14" s="252">
        <f t="shared" si="19"/>
        <v>0</v>
      </c>
      <c r="FS14" s="252">
        <f t="shared" si="19"/>
        <v>0</v>
      </c>
      <c r="FT14" s="252">
        <f t="shared" si="19"/>
        <v>0</v>
      </c>
      <c r="FU14" s="252">
        <f t="shared" si="19"/>
        <v>0</v>
      </c>
      <c r="FV14" s="252">
        <f t="shared" si="19"/>
        <v>0</v>
      </c>
      <c r="FW14" s="252">
        <f t="shared" si="19"/>
        <v>0</v>
      </c>
      <c r="FX14" s="252">
        <f t="shared" si="19"/>
        <v>0</v>
      </c>
      <c r="FY14" s="252">
        <f t="shared" si="19"/>
        <v>0</v>
      </c>
      <c r="FZ14" s="252">
        <f t="shared" si="19"/>
        <v>0</v>
      </c>
      <c r="GA14" s="252">
        <f t="shared" si="19"/>
        <v>0</v>
      </c>
      <c r="GB14" s="252">
        <f t="shared" si="19"/>
        <v>0</v>
      </c>
      <c r="GC14" s="252">
        <f t="shared" si="19"/>
        <v>0</v>
      </c>
      <c r="GD14" s="252">
        <f t="shared" si="19"/>
        <v>0</v>
      </c>
      <c r="GE14" s="252">
        <f t="shared" si="19"/>
        <v>0</v>
      </c>
      <c r="GF14" s="245"/>
      <c r="GG14" s="245"/>
      <c r="GH14" s="245"/>
      <c r="GI14" s="245"/>
      <c r="GJ14" s="245"/>
      <c r="GK14" s="245"/>
      <c r="GL14" s="245"/>
      <c r="GM14" s="245"/>
    </row>
    <row r="15" spans="6:195" s="126" customFormat="1" ht="12" hidden="1" customHeight="1">
      <c r="F15" s="239" t="s">
        <v>300</v>
      </c>
      <c r="G15" s="587" t="s">
        <v>431</v>
      </c>
      <c r="H15" s="530"/>
      <c r="I15" s="530"/>
      <c r="J15" s="290" t="s">
        <v>69</v>
      </c>
      <c r="K15" s="288"/>
      <c r="L15" s="288"/>
      <c r="M15" s="288"/>
      <c r="N15" s="142" t="str">
        <f>F15 &amp; "::" &amp; L9</f>
        <v>1.3.1::ACTI</v>
      </c>
      <c r="O15" s="288"/>
      <c r="P15" s="252">
        <f>IF(P19=0,0,P20*1000/P19)</f>
        <v>0</v>
      </c>
      <c r="Q15" s="252">
        <f>IF(Q19=0,0,Q20*1000/Q19)</f>
        <v>0</v>
      </c>
      <c r="R15" s="252">
        <f>IF(R19=0,0,R20*1000/R19)</f>
        <v>4487.3258143414214</v>
      </c>
      <c r="S15" s="252">
        <f>IF(S19=0,0,S20*1000/S19)</f>
        <v>4484.2705192114381</v>
      </c>
      <c r="T15" s="252">
        <f t="shared" ref="T15:AE15" si="20">IF(T19=0,0,T20*1000/T19)</f>
        <v>0</v>
      </c>
      <c r="U15" s="252">
        <f t="shared" si="20"/>
        <v>0</v>
      </c>
      <c r="V15" s="252">
        <f t="shared" si="20"/>
        <v>4487.3258143414214</v>
      </c>
      <c r="W15" s="252">
        <f t="shared" si="20"/>
        <v>4484.2705192114381</v>
      </c>
      <c r="X15" s="252">
        <f t="shared" si="20"/>
        <v>0</v>
      </c>
      <c r="Y15" s="252">
        <f t="shared" si="20"/>
        <v>0</v>
      </c>
      <c r="Z15" s="252">
        <f t="shared" si="20"/>
        <v>0</v>
      </c>
      <c r="AA15" s="252">
        <f t="shared" si="20"/>
        <v>0</v>
      </c>
      <c r="AB15" s="252">
        <f t="shared" si="20"/>
        <v>0</v>
      </c>
      <c r="AC15" s="252">
        <f t="shared" si="20"/>
        <v>0</v>
      </c>
      <c r="AD15" s="252">
        <f t="shared" si="20"/>
        <v>0</v>
      </c>
      <c r="AE15" s="252">
        <f t="shared" si="20"/>
        <v>0</v>
      </c>
      <c r="AF15" s="252">
        <f>IF(AF19=0,0,AF20*1000/AF19)</f>
        <v>0</v>
      </c>
      <c r="AG15" s="252">
        <f>IF(AG19=0,0,AG20*1000/AG19)</f>
        <v>0</v>
      </c>
      <c r="AH15" s="252">
        <f>IF(AH19=0,0,AH20*1000/AH19)</f>
        <v>0</v>
      </c>
      <c r="AI15" s="252">
        <f>IF(AI19=0,0,AI20*1000/AI19)</f>
        <v>0</v>
      </c>
      <c r="AJ15" s="252">
        <f t="shared" ref="AJ15:AU15" si="21">IF(AJ19=0,0,AJ20*1000/AJ19)</f>
        <v>0</v>
      </c>
      <c r="AK15" s="252">
        <f t="shared" si="21"/>
        <v>0</v>
      </c>
      <c r="AL15" s="252">
        <f t="shared" si="21"/>
        <v>0</v>
      </c>
      <c r="AM15" s="252">
        <f t="shared" si="21"/>
        <v>0</v>
      </c>
      <c r="AN15" s="252">
        <f t="shared" si="21"/>
        <v>0</v>
      </c>
      <c r="AO15" s="252">
        <f t="shared" si="21"/>
        <v>0</v>
      </c>
      <c r="AP15" s="252">
        <f t="shared" si="21"/>
        <v>0</v>
      </c>
      <c r="AQ15" s="252">
        <f t="shared" si="21"/>
        <v>0</v>
      </c>
      <c r="AR15" s="252">
        <f t="shared" si="21"/>
        <v>0</v>
      </c>
      <c r="AS15" s="252">
        <f t="shared" si="21"/>
        <v>0</v>
      </c>
      <c r="AT15" s="252">
        <f t="shared" si="21"/>
        <v>0</v>
      </c>
      <c r="AU15" s="252">
        <f t="shared" si="21"/>
        <v>0</v>
      </c>
      <c r="AV15" s="252">
        <f>IF(AV19=0,0,AV20*1000/AV19)</f>
        <v>0</v>
      </c>
      <c r="AW15" s="252">
        <f>IF(AW19=0,0,AW20*1000/AW19)</f>
        <v>0</v>
      </c>
      <c r="AX15" s="252">
        <f>IF(AX19=0,0,AX20*1000/AX19)</f>
        <v>0</v>
      </c>
      <c r="AY15" s="252">
        <f>IF(AY19=0,0,AY20*1000/AY19)</f>
        <v>0</v>
      </c>
      <c r="AZ15" s="252">
        <f>IF(AZ19=0,0,AZ20*1000/AZ19)</f>
        <v>0</v>
      </c>
      <c r="BA15" s="252">
        <f t="shared" ref="BA15:EN15" si="22">IF(BA19=0,0,BA20*1000/BA19)</f>
        <v>0</v>
      </c>
      <c r="BB15" s="252">
        <f t="shared" si="22"/>
        <v>0</v>
      </c>
      <c r="BC15" s="252">
        <f t="shared" si="22"/>
        <v>0</v>
      </c>
      <c r="BD15" s="252">
        <f t="shared" si="22"/>
        <v>0</v>
      </c>
      <c r="BE15" s="252">
        <f t="shared" si="22"/>
        <v>0</v>
      </c>
      <c r="BF15" s="252">
        <f t="shared" si="22"/>
        <v>0</v>
      </c>
      <c r="BG15" s="252">
        <f t="shared" si="22"/>
        <v>0</v>
      </c>
      <c r="BH15" s="252">
        <f t="shared" ref="BH15:BW15" si="23">IF(BH19=0,0,BH20*1000/BH19)</f>
        <v>0</v>
      </c>
      <c r="BI15" s="252">
        <f t="shared" si="23"/>
        <v>0</v>
      </c>
      <c r="BJ15" s="252">
        <f t="shared" si="23"/>
        <v>0</v>
      </c>
      <c r="BK15" s="252">
        <f t="shared" si="23"/>
        <v>0</v>
      </c>
      <c r="BL15" s="252">
        <f t="shared" si="23"/>
        <v>0</v>
      </c>
      <c r="BM15" s="252">
        <f t="shared" si="23"/>
        <v>0</v>
      </c>
      <c r="BN15" s="252">
        <f t="shared" si="23"/>
        <v>0</v>
      </c>
      <c r="BO15" s="252">
        <f t="shared" si="23"/>
        <v>0</v>
      </c>
      <c r="BP15" s="252">
        <f t="shared" si="23"/>
        <v>0</v>
      </c>
      <c r="BQ15" s="252">
        <f t="shared" si="23"/>
        <v>0</v>
      </c>
      <c r="BR15" s="252">
        <f t="shared" si="23"/>
        <v>0</v>
      </c>
      <c r="BS15" s="252">
        <f t="shared" si="23"/>
        <v>0</v>
      </c>
      <c r="BT15" s="252">
        <f t="shared" si="23"/>
        <v>0</v>
      </c>
      <c r="BU15" s="252">
        <f t="shared" si="23"/>
        <v>0</v>
      </c>
      <c r="BV15" s="252">
        <f t="shared" si="23"/>
        <v>0</v>
      </c>
      <c r="BW15" s="252">
        <f t="shared" si="23"/>
        <v>0</v>
      </c>
      <c r="BX15" s="252">
        <f t="shared" si="22"/>
        <v>0</v>
      </c>
      <c r="BY15" s="252">
        <f t="shared" si="22"/>
        <v>0</v>
      </c>
      <c r="BZ15" s="252">
        <f t="shared" si="22"/>
        <v>0</v>
      </c>
      <c r="CA15" s="252">
        <f t="shared" si="22"/>
        <v>0</v>
      </c>
      <c r="CB15" s="252">
        <f t="shared" si="22"/>
        <v>0</v>
      </c>
      <c r="CC15" s="252">
        <f t="shared" si="22"/>
        <v>0</v>
      </c>
      <c r="CD15" s="252">
        <f t="shared" si="22"/>
        <v>0</v>
      </c>
      <c r="CE15" s="252">
        <f t="shared" si="22"/>
        <v>0</v>
      </c>
      <c r="CF15" s="252">
        <f t="shared" si="22"/>
        <v>0</v>
      </c>
      <c r="CG15" s="252">
        <f t="shared" si="22"/>
        <v>0</v>
      </c>
      <c r="CH15" s="252">
        <f t="shared" si="22"/>
        <v>0</v>
      </c>
      <c r="CI15" s="252">
        <f t="shared" si="22"/>
        <v>0</v>
      </c>
      <c r="CJ15" s="252">
        <f t="shared" si="22"/>
        <v>0</v>
      </c>
      <c r="CK15" s="252">
        <f t="shared" si="22"/>
        <v>0</v>
      </c>
      <c r="CL15" s="252">
        <f t="shared" si="22"/>
        <v>0</v>
      </c>
      <c r="CM15" s="252">
        <f t="shared" si="22"/>
        <v>0</v>
      </c>
      <c r="CN15" s="252">
        <f t="shared" si="22"/>
        <v>0</v>
      </c>
      <c r="CO15" s="252">
        <f t="shared" si="22"/>
        <v>0</v>
      </c>
      <c r="CP15" s="252">
        <f t="shared" si="22"/>
        <v>0</v>
      </c>
      <c r="CQ15" s="252">
        <f t="shared" si="22"/>
        <v>0</v>
      </c>
      <c r="CR15" s="252">
        <f t="shared" ref="CR15:CY15" si="24">IF(CR19=0,0,CR20*1000/CR19)</f>
        <v>0</v>
      </c>
      <c r="CS15" s="252">
        <f t="shared" si="24"/>
        <v>0</v>
      </c>
      <c r="CT15" s="252">
        <f t="shared" si="24"/>
        <v>0</v>
      </c>
      <c r="CU15" s="252">
        <f t="shared" si="24"/>
        <v>0</v>
      </c>
      <c r="CV15" s="252">
        <f t="shared" si="24"/>
        <v>0</v>
      </c>
      <c r="CW15" s="252">
        <f t="shared" si="24"/>
        <v>0</v>
      </c>
      <c r="CX15" s="252">
        <f t="shared" si="24"/>
        <v>0</v>
      </c>
      <c r="CY15" s="252">
        <f t="shared" si="24"/>
        <v>0</v>
      </c>
      <c r="CZ15" s="252">
        <f t="shared" si="22"/>
        <v>0</v>
      </c>
      <c r="DA15" s="252">
        <f t="shared" si="22"/>
        <v>0</v>
      </c>
      <c r="DB15" s="252">
        <f t="shared" si="22"/>
        <v>0</v>
      </c>
      <c r="DC15" s="252">
        <f t="shared" si="22"/>
        <v>0</v>
      </c>
      <c r="DD15" s="252">
        <f t="shared" si="22"/>
        <v>0</v>
      </c>
      <c r="DE15" s="252">
        <f t="shared" si="22"/>
        <v>0</v>
      </c>
      <c r="DF15" s="252">
        <f t="shared" si="22"/>
        <v>0</v>
      </c>
      <c r="DG15" s="252">
        <f t="shared" si="22"/>
        <v>0</v>
      </c>
      <c r="DH15" s="252">
        <f t="shared" si="22"/>
        <v>0</v>
      </c>
      <c r="DI15" s="252">
        <f t="shared" si="22"/>
        <v>0</v>
      </c>
      <c r="DJ15" s="252">
        <f t="shared" si="22"/>
        <v>0</v>
      </c>
      <c r="DK15" s="252">
        <f t="shared" si="22"/>
        <v>0</v>
      </c>
      <c r="DL15" s="252">
        <f t="shared" si="22"/>
        <v>0</v>
      </c>
      <c r="DM15" s="252">
        <f t="shared" si="22"/>
        <v>0</v>
      </c>
      <c r="DN15" s="252">
        <f t="shared" si="22"/>
        <v>0</v>
      </c>
      <c r="DO15" s="252">
        <f t="shared" si="22"/>
        <v>0</v>
      </c>
      <c r="DP15" s="252">
        <f t="shared" si="22"/>
        <v>0</v>
      </c>
      <c r="DQ15" s="252">
        <f t="shared" si="22"/>
        <v>0</v>
      </c>
      <c r="DR15" s="252">
        <f t="shared" si="22"/>
        <v>0</v>
      </c>
      <c r="DS15" s="252">
        <f t="shared" si="22"/>
        <v>0</v>
      </c>
      <c r="DT15" s="252">
        <f t="shared" si="22"/>
        <v>0</v>
      </c>
      <c r="DU15" s="252">
        <f t="shared" si="22"/>
        <v>0</v>
      </c>
      <c r="DV15" s="252">
        <f t="shared" si="22"/>
        <v>0</v>
      </c>
      <c r="DW15" s="252">
        <f t="shared" si="22"/>
        <v>0</v>
      </c>
      <c r="DX15" s="252">
        <f t="shared" si="22"/>
        <v>0</v>
      </c>
      <c r="DY15" s="252">
        <f t="shared" si="22"/>
        <v>0</v>
      </c>
      <c r="DZ15" s="252">
        <f t="shared" si="22"/>
        <v>0</v>
      </c>
      <c r="EA15" s="252">
        <f t="shared" si="22"/>
        <v>0</v>
      </c>
      <c r="EB15" s="252">
        <f t="shared" si="22"/>
        <v>0</v>
      </c>
      <c r="EC15" s="252">
        <f t="shared" si="22"/>
        <v>0</v>
      </c>
      <c r="ED15" s="252">
        <f t="shared" si="22"/>
        <v>0</v>
      </c>
      <c r="EE15" s="252">
        <f t="shared" si="22"/>
        <v>0</v>
      </c>
      <c r="EF15" s="252">
        <f t="shared" si="22"/>
        <v>0</v>
      </c>
      <c r="EG15" s="252">
        <f t="shared" si="22"/>
        <v>0</v>
      </c>
      <c r="EH15" s="252">
        <f t="shared" si="22"/>
        <v>0</v>
      </c>
      <c r="EI15" s="252">
        <f t="shared" si="22"/>
        <v>0</v>
      </c>
      <c r="EJ15" s="252">
        <f>IF(EJ19=0,0,EJ20*1000/EJ19)</f>
        <v>0</v>
      </c>
      <c r="EK15" s="252">
        <f>IF(EK19=0,0,EK20*1000/EK19)</f>
        <v>0</v>
      </c>
      <c r="EL15" s="252">
        <f>IF(EL19=0,0,EL20*1000/EL19)</f>
        <v>0</v>
      </c>
      <c r="EM15" s="252">
        <f>IF(EM19=0,0,EM20*1000/EM19)</f>
        <v>0</v>
      </c>
      <c r="EN15" s="252">
        <f t="shared" si="22"/>
        <v>0</v>
      </c>
      <c r="EO15" s="252">
        <f>IF(EO19=0,0,EO20*1000/EO19)</f>
        <v>0</v>
      </c>
      <c r="EP15" s="252">
        <f>IF(EP19=0,0,EP20*1000/EP19)</f>
        <v>0</v>
      </c>
      <c r="EQ15" s="252">
        <f>IF(EQ19=0,0,EQ20*1000/EQ19)</f>
        <v>0</v>
      </c>
      <c r="ER15" s="251"/>
      <c r="ES15" s="251"/>
      <c r="ET15" s="251"/>
      <c r="EU15" s="251"/>
      <c r="EV15" s="251"/>
      <c r="EW15" s="251"/>
      <c r="EX15" s="251"/>
      <c r="EY15" s="251"/>
      <c r="EZ15" s="252">
        <f>IF(EZ19=0,0,EZ20*1000/EZ19)</f>
        <v>0</v>
      </c>
      <c r="FA15" s="252">
        <f>IF(FA19=0,0,FA20*1000/FA19)</f>
        <v>0</v>
      </c>
      <c r="FB15" s="252">
        <f>IF(FB19=0,0,FB20*1000/FB19)</f>
        <v>0</v>
      </c>
      <c r="FC15" s="252">
        <f>IF(FC19=0,0,FC20*1000/FC19)</f>
        <v>0</v>
      </c>
      <c r="FD15" s="252">
        <f t="shared" ref="FD15:GE15" si="25">IF(FD19=0,0,FD20*1000/FD19)</f>
        <v>0</v>
      </c>
      <c r="FE15" s="252">
        <f t="shared" si="25"/>
        <v>0</v>
      </c>
      <c r="FF15" s="252">
        <f t="shared" si="25"/>
        <v>0</v>
      </c>
      <c r="FG15" s="252">
        <f t="shared" si="25"/>
        <v>0</v>
      </c>
      <c r="FH15" s="252">
        <f t="shared" si="25"/>
        <v>0</v>
      </c>
      <c r="FI15" s="252">
        <f t="shared" si="25"/>
        <v>0</v>
      </c>
      <c r="FJ15" s="252">
        <f t="shared" si="25"/>
        <v>0</v>
      </c>
      <c r="FK15" s="252">
        <f t="shared" si="25"/>
        <v>0</v>
      </c>
      <c r="FL15" s="252">
        <f t="shared" si="25"/>
        <v>0</v>
      </c>
      <c r="FM15" s="252">
        <f t="shared" si="25"/>
        <v>0</v>
      </c>
      <c r="FN15" s="252">
        <f t="shared" si="25"/>
        <v>0</v>
      </c>
      <c r="FO15" s="252">
        <f t="shared" si="25"/>
        <v>0</v>
      </c>
      <c r="FP15" s="252">
        <f t="shared" si="25"/>
        <v>0</v>
      </c>
      <c r="FQ15" s="252">
        <f t="shared" si="25"/>
        <v>0</v>
      </c>
      <c r="FR15" s="252">
        <f t="shared" si="25"/>
        <v>0</v>
      </c>
      <c r="FS15" s="252">
        <f t="shared" si="25"/>
        <v>0</v>
      </c>
      <c r="FT15" s="252">
        <f t="shared" si="25"/>
        <v>0</v>
      </c>
      <c r="FU15" s="252">
        <f t="shared" si="25"/>
        <v>0</v>
      </c>
      <c r="FV15" s="252">
        <f t="shared" si="25"/>
        <v>0</v>
      </c>
      <c r="FW15" s="252">
        <f t="shared" si="25"/>
        <v>0</v>
      </c>
      <c r="FX15" s="252">
        <f t="shared" si="25"/>
        <v>0</v>
      </c>
      <c r="FY15" s="252">
        <f t="shared" si="25"/>
        <v>0</v>
      </c>
      <c r="FZ15" s="252">
        <f t="shared" si="25"/>
        <v>0</v>
      </c>
      <c r="GA15" s="252">
        <f t="shared" si="25"/>
        <v>0</v>
      </c>
      <c r="GB15" s="252">
        <f t="shared" si="25"/>
        <v>0</v>
      </c>
      <c r="GC15" s="252">
        <f t="shared" si="25"/>
        <v>0</v>
      </c>
      <c r="GD15" s="252">
        <f t="shared" si="25"/>
        <v>0</v>
      </c>
      <c r="GE15" s="252">
        <f t="shared" si="25"/>
        <v>0</v>
      </c>
      <c r="GF15" s="245"/>
      <c r="GG15" s="245"/>
      <c r="GH15" s="245"/>
      <c r="GI15" s="245"/>
      <c r="GJ15" s="245"/>
      <c r="GK15" s="245"/>
      <c r="GL15" s="245"/>
      <c r="GM15" s="245"/>
    </row>
    <row r="16" spans="6:195" ht="12" hidden="1" customHeight="1">
      <c r="F16" s="239" t="s">
        <v>470</v>
      </c>
      <c r="G16" s="587"/>
      <c r="H16" s="530"/>
      <c r="I16" s="530"/>
      <c r="J16" s="290" t="s">
        <v>70</v>
      </c>
      <c r="K16" s="289"/>
      <c r="L16" s="289"/>
      <c r="M16" s="289"/>
      <c r="N16" s="142" t="str">
        <f>F16 &amp; "::" &amp; L9</f>
        <v>1.3.2::ACTI</v>
      </c>
      <c r="O16" s="289"/>
      <c r="P16" s="252">
        <f>IF(P19=0,0,P21*1000/P19)</f>
        <v>0</v>
      </c>
      <c r="Q16" s="252">
        <f>IF(Q19=0,0,Q21*1000/Q19)</f>
        <v>0</v>
      </c>
      <c r="R16" s="252">
        <f>IF(R19=0,0,R21*1000/R19)</f>
        <v>5384.7909772097055</v>
      </c>
      <c r="S16" s="252">
        <f>IF(S19=0,0,S21*1000/S19)</f>
        <v>5381.1246230537254</v>
      </c>
      <c r="T16" s="252">
        <f t="shared" ref="T16:AE16" si="26">IF(T19=0,0,T21*1000/T19)</f>
        <v>0</v>
      </c>
      <c r="U16" s="252">
        <f t="shared" si="26"/>
        <v>0</v>
      </c>
      <c r="V16" s="252">
        <f t="shared" si="26"/>
        <v>5384.7909772097055</v>
      </c>
      <c r="W16" s="252">
        <f t="shared" si="26"/>
        <v>5381.1246230537254</v>
      </c>
      <c r="X16" s="252">
        <f t="shared" si="26"/>
        <v>0</v>
      </c>
      <c r="Y16" s="252">
        <f t="shared" si="26"/>
        <v>0</v>
      </c>
      <c r="Z16" s="252">
        <f t="shared" si="26"/>
        <v>0</v>
      </c>
      <c r="AA16" s="252">
        <f t="shared" si="26"/>
        <v>0</v>
      </c>
      <c r="AB16" s="252">
        <f t="shared" si="26"/>
        <v>0</v>
      </c>
      <c r="AC16" s="252">
        <f t="shared" si="26"/>
        <v>0</v>
      </c>
      <c r="AD16" s="252">
        <f t="shared" si="26"/>
        <v>0</v>
      </c>
      <c r="AE16" s="252">
        <f t="shared" si="26"/>
        <v>0</v>
      </c>
      <c r="AF16" s="252">
        <f>IF(AF19=0,0,AF21*1000/AF19)</f>
        <v>0</v>
      </c>
      <c r="AG16" s="252">
        <f>IF(AG19=0,0,AG21*1000/AG19)</f>
        <v>0</v>
      </c>
      <c r="AH16" s="252">
        <f>IF(AH19=0,0,AH21*1000/AH19)</f>
        <v>0</v>
      </c>
      <c r="AI16" s="252">
        <f>IF(AI19=0,0,AI21*1000/AI19)</f>
        <v>0</v>
      </c>
      <c r="AJ16" s="252">
        <f t="shared" ref="AJ16:AU16" si="27">IF(AJ19=0,0,AJ21*1000/AJ19)</f>
        <v>0</v>
      </c>
      <c r="AK16" s="252">
        <f t="shared" si="27"/>
        <v>0</v>
      </c>
      <c r="AL16" s="252">
        <f t="shared" si="27"/>
        <v>0</v>
      </c>
      <c r="AM16" s="252">
        <f t="shared" si="27"/>
        <v>0</v>
      </c>
      <c r="AN16" s="252">
        <f t="shared" si="27"/>
        <v>0</v>
      </c>
      <c r="AO16" s="252">
        <f t="shared" si="27"/>
        <v>0</v>
      </c>
      <c r="AP16" s="252">
        <f t="shared" si="27"/>
        <v>0</v>
      </c>
      <c r="AQ16" s="252">
        <f t="shared" si="27"/>
        <v>0</v>
      </c>
      <c r="AR16" s="252">
        <f t="shared" si="27"/>
        <v>0</v>
      </c>
      <c r="AS16" s="252">
        <f t="shared" si="27"/>
        <v>0</v>
      </c>
      <c r="AT16" s="252">
        <f t="shared" si="27"/>
        <v>0</v>
      </c>
      <c r="AU16" s="252">
        <f t="shared" si="27"/>
        <v>0</v>
      </c>
      <c r="AV16" s="252">
        <f>IF(AV19=0,0,AV21*1000/AV19)</f>
        <v>0</v>
      </c>
      <c r="AW16" s="252">
        <f>IF(AW19=0,0,AW21*1000/AW19)</f>
        <v>0</v>
      </c>
      <c r="AX16" s="252">
        <f>IF(AX19=0,0,AX21*1000/AX19)</f>
        <v>0</v>
      </c>
      <c r="AY16" s="252">
        <f>IF(AY19=0,0,AY21*1000/AY19)</f>
        <v>0</v>
      </c>
      <c r="AZ16" s="252">
        <f>IF(AZ19=0,0,AZ21*1000/AZ19)</f>
        <v>0</v>
      </c>
      <c r="BA16" s="252">
        <f t="shared" ref="BA16:EN16" si="28">IF(BA19=0,0,BA21*1000/BA19)</f>
        <v>0</v>
      </c>
      <c r="BB16" s="252">
        <f t="shared" si="28"/>
        <v>0</v>
      </c>
      <c r="BC16" s="252">
        <f t="shared" si="28"/>
        <v>0</v>
      </c>
      <c r="BD16" s="252">
        <f t="shared" si="28"/>
        <v>0</v>
      </c>
      <c r="BE16" s="252">
        <f t="shared" si="28"/>
        <v>0</v>
      </c>
      <c r="BF16" s="252">
        <f t="shared" si="28"/>
        <v>0</v>
      </c>
      <c r="BG16" s="252">
        <f t="shared" si="28"/>
        <v>0</v>
      </c>
      <c r="BH16" s="252">
        <f t="shared" ref="BH16:BW16" si="29">IF(BH19=0,0,BH21*1000/BH19)</f>
        <v>0</v>
      </c>
      <c r="BI16" s="252">
        <f t="shared" si="29"/>
        <v>0</v>
      </c>
      <c r="BJ16" s="252">
        <f t="shared" si="29"/>
        <v>0</v>
      </c>
      <c r="BK16" s="252">
        <f t="shared" si="29"/>
        <v>0</v>
      </c>
      <c r="BL16" s="252">
        <f t="shared" si="29"/>
        <v>0</v>
      </c>
      <c r="BM16" s="252">
        <f t="shared" si="29"/>
        <v>0</v>
      </c>
      <c r="BN16" s="252">
        <f t="shared" si="29"/>
        <v>0</v>
      </c>
      <c r="BO16" s="252">
        <f t="shared" si="29"/>
        <v>0</v>
      </c>
      <c r="BP16" s="252">
        <f t="shared" si="29"/>
        <v>0</v>
      </c>
      <c r="BQ16" s="252">
        <f t="shared" si="29"/>
        <v>0</v>
      </c>
      <c r="BR16" s="252">
        <f t="shared" si="29"/>
        <v>0</v>
      </c>
      <c r="BS16" s="252">
        <f t="shared" si="29"/>
        <v>0</v>
      </c>
      <c r="BT16" s="252">
        <f t="shared" si="29"/>
        <v>0</v>
      </c>
      <c r="BU16" s="252">
        <f t="shared" si="29"/>
        <v>0</v>
      </c>
      <c r="BV16" s="252">
        <f t="shared" si="29"/>
        <v>0</v>
      </c>
      <c r="BW16" s="252">
        <f t="shared" si="29"/>
        <v>0</v>
      </c>
      <c r="BX16" s="252">
        <f t="shared" si="28"/>
        <v>0</v>
      </c>
      <c r="BY16" s="252">
        <f t="shared" si="28"/>
        <v>0</v>
      </c>
      <c r="BZ16" s="252">
        <f t="shared" si="28"/>
        <v>0</v>
      </c>
      <c r="CA16" s="252">
        <f t="shared" si="28"/>
        <v>0</v>
      </c>
      <c r="CB16" s="252">
        <f t="shared" si="28"/>
        <v>0</v>
      </c>
      <c r="CC16" s="252">
        <f t="shared" si="28"/>
        <v>0</v>
      </c>
      <c r="CD16" s="252">
        <f t="shared" si="28"/>
        <v>0</v>
      </c>
      <c r="CE16" s="252">
        <f t="shared" si="28"/>
        <v>0</v>
      </c>
      <c r="CF16" s="252">
        <f t="shared" si="28"/>
        <v>0</v>
      </c>
      <c r="CG16" s="252">
        <f t="shared" si="28"/>
        <v>0</v>
      </c>
      <c r="CH16" s="252">
        <f t="shared" si="28"/>
        <v>0</v>
      </c>
      <c r="CI16" s="252">
        <f t="shared" si="28"/>
        <v>0</v>
      </c>
      <c r="CJ16" s="252">
        <f t="shared" si="28"/>
        <v>0</v>
      </c>
      <c r="CK16" s="252">
        <f t="shared" si="28"/>
        <v>0</v>
      </c>
      <c r="CL16" s="252">
        <f t="shared" si="28"/>
        <v>0</v>
      </c>
      <c r="CM16" s="252">
        <f t="shared" si="28"/>
        <v>0</v>
      </c>
      <c r="CN16" s="252">
        <f t="shared" si="28"/>
        <v>0</v>
      </c>
      <c r="CO16" s="252">
        <f t="shared" si="28"/>
        <v>0</v>
      </c>
      <c r="CP16" s="252">
        <f t="shared" si="28"/>
        <v>0</v>
      </c>
      <c r="CQ16" s="252">
        <f t="shared" si="28"/>
        <v>0</v>
      </c>
      <c r="CR16" s="252">
        <f t="shared" ref="CR16:CY16" si="30">IF(CR19=0,0,CR21*1000/CR19)</f>
        <v>0</v>
      </c>
      <c r="CS16" s="252">
        <f t="shared" si="30"/>
        <v>0</v>
      </c>
      <c r="CT16" s="252">
        <f t="shared" si="30"/>
        <v>0</v>
      </c>
      <c r="CU16" s="252">
        <f t="shared" si="30"/>
        <v>0</v>
      </c>
      <c r="CV16" s="252">
        <f t="shared" si="30"/>
        <v>0</v>
      </c>
      <c r="CW16" s="252">
        <f t="shared" si="30"/>
        <v>0</v>
      </c>
      <c r="CX16" s="252">
        <f t="shared" si="30"/>
        <v>0</v>
      </c>
      <c r="CY16" s="252">
        <f t="shared" si="30"/>
        <v>0</v>
      </c>
      <c r="CZ16" s="252">
        <f t="shared" si="28"/>
        <v>0</v>
      </c>
      <c r="DA16" s="252">
        <f t="shared" si="28"/>
        <v>0</v>
      </c>
      <c r="DB16" s="252">
        <f t="shared" si="28"/>
        <v>0</v>
      </c>
      <c r="DC16" s="252">
        <f t="shared" si="28"/>
        <v>0</v>
      </c>
      <c r="DD16" s="252">
        <f t="shared" si="28"/>
        <v>0</v>
      </c>
      <c r="DE16" s="252">
        <f t="shared" si="28"/>
        <v>0</v>
      </c>
      <c r="DF16" s="252">
        <f t="shared" si="28"/>
        <v>0</v>
      </c>
      <c r="DG16" s="252">
        <f t="shared" si="28"/>
        <v>0</v>
      </c>
      <c r="DH16" s="252">
        <f t="shared" si="28"/>
        <v>0</v>
      </c>
      <c r="DI16" s="252">
        <f t="shared" si="28"/>
        <v>0</v>
      </c>
      <c r="DJ16" s="252">
        <f t="shared" si="28"/>
        <v>0</v>
      </c>
      <c r="DK16" s="252">
        <f t="shared" si="28"/>
        <v>0</v>
      </c>
      <c r="DL16" s="252">
        <f t="shared" si="28"/>
        <v>0</v>
      </c>
      <c r="DM16" s="252">
        <f t="shared" si="28"/>
        <v>0</v>
      </c>
      <c r="DN16" s="252">
        <f t="shared" si="28"/>
        <v>0</v>
      </c>
      <c r="DO16" s="252">
        <f t="shared" si="28"/>
        <v>0</v>
      </c>
      <c r="DP16" s="252">
        <f t="shared" si="28"/>
        <v>0</v>
      </c>
      <c r="DQ16" s="252">
        <f t="shared" si="28"/>
        <v>0</v>
      </c>
      <c r="DR16" s="252">
        <f t="shared" si="28"/>
        <v>0</v>
      </c>
      <c r="DS16" s="252">
        <f t="shared" si="28"/>
        <v>0</v>
      </c>
      <c r="DT16" s="252">
        <f t="shared" si="28"/>
        <v>0</v>
      </c>
      <c r="DU16" s="252">
        <f t="shared" si="28"/>
        <v>0</v>
      </c>
      <c r="DV16" s="252">
        <f t="shared" si="28"/>
        <v>0</v>
      </c>
      <c r="DW16" s="252">
        <f t="shared" si="28"/>
        <v>0</v>
      </c>
      <c r="DX16" s="252">
        <f t="shared" si="28"/>
        <v>0</v>
      </c>
      <c r="DY16" s="252">
        <f t="shared" si="28"/>
        <v>0</v>
      </c>
      <c r="DZ16" s="252">
        <f t="shared" si="28"/>
        <v>0</v>
      </c>
      <c r="EA16" s="252">
        <f t="shared" si="28"/>
        <v>0</v>
      </c>
      <c r="EB16" s="252">
        <f t="shared" si="28"/>
        <v>0</v>
      </c>
      <c r="EC16" s="252">
        <f t="shared" si="28"/>
        <v>0</v>
      </c>
      <c r="ED16" s="252">
        <f t="shared" si="28"/>
        <v>0</v>
      </c>
      <c r="EE16" s="252">
        <f t="shared" si="28"/>
        <v>0</v>
      </c>
      <c r="EF16" s="252">
        <f t="shared" si="28"/>
        <v>0</v>
      </c>
      <c r="EG16" s="252">
        <f t="shared" si="28"/>
        <v>0</v>
      </c>
      <c r="EH16" s="252">
        <f t="shared" si="28"/>
        <v>0</v>
      </c>
      <c r="EI16" s="252">
        <f t="shared" si="28"/>
        <v>0</v>
      </c>
      <c r="EJ16" s="252">
        <f>IF(EJ19=0,0,EJ21*1000/EJ19)</f>
        <v>0</v>
      </c>
      <c r="EK16" s="252">
        <f>IF(EK19=0,0,EK21*1000/EK19)</f>
        <v>0</v>
      </c>
      <c r="EL16" s="252">
        <f>IF(EL19=0,0,EL21*1000/EL19)</f>
        <v>0</v>
      </c>
      <c r="EM16" s="252">
        <f>IF(EM19=0,0,EM21*1000/EM19)</f>
        <v>0</v>
      </c>
      <c r="EN16" s="252">
        <f t="shared" si="28"/>
        <v>0</v>
      </c>
      <c r="EO16" s="252">
        <f>IF(EO19=0,0,EO21*1000/EO19)</f>
        <v>0</v>
      </c>
      <c r="EP16" s="252">
        <f>IF(EP19=0,0,EP21*1000/EP19)</f>
        <v>0</v>
      </c>
      <c r="EQ16" s="252">
        <f>IF(EQ19=0,0,EQ21*1000/EQ19)</f>
        <v>0</v>
      </c>
      <c r="ER16" s="251"/>
      <c r="ES16" s="251"/>
      <c r="ET16" s="251"/>
      <c r="EU16" s="251"/>
      <c r="EV16" s="251"/>
      <c r="EW16" s="251"/>
      <c r="EX16" s="251"/>
      <c r="EY16" s="251"/>
      <c r="EZ16" s="252">
        <f>IF(EZ19=0,0,EZ21*1000/EZ19)</f>
        <v>0</v>
      </c>
      <c r="FA16" s="252">
        <f>IF(FA19=0,0,FA21*1000/FA19)</f>
        <v>0</v>
      </c>
      <c r="FB16" s="252">
        <f>IF(FB19=0,0,FB21*1000/FB19)</f>
        <v>0</v>
      </c>
      <c r="FC16" s="252">
        <f>IF(FC19=0,0,FC21*1000/FC19)</f>
        <v>0</v>
      </c>
      <c r="FD16" s="252">
        <f t="shared" ref="FD16:GE16" si="31">IF(FD19=0,0,FD21*1000/FD19)</f>
        <v>0</v>
      </c>
      <c r="FE16" s="252">
        <f t="shared" si="31"/>
        <v>0</v>
      </c>
      <c r="FF16" s="252">
        <f t="shared" si="31"/>
        <v>0</v>
      </c>
      <c r="FG16" s="252">
        <f t="shared" si="31"/>
        <v>0</v>
      </c>
      <c r="FH16" s="252">
        <f t="shared" si="31"/>
        <v>0</v>
      </c>
      <c r="FI16" s="252">
        <f t="shared" si="31"/>
        <v>0</v>
      </c>
      <c r="FJ16" s="252">
        <f t="shared" si="31"/>
        <v>0</v>
      </c>
      <c r="FK16" s="252">
        <f t="shared" si="31"/>
        <v>0</v>
      </c>
      <c r="FL16" s="252">
        <f t="shared" si="31"/>
        <v>0</v>
      </c>
      <c r="FM16" s="252">
        <f t="shared" si="31"/>
        <v>0</v>
      </c>
      <c r="FN16" s="252">
        <f t="shared" si="31"/>
        <v>0</v>
      </c>
      <c r="FO16" s="252">
        <f t="shared" si="31"/>
        <v>0</v>
      </c>
      <c r="FP16" s="252">
        <f t="shared" si="31"/>
        <v>0</v>
      </c>
      <c r="FQ16" s="252">
        <f t="shared" si="31"/>
        <v>0</v>
      </c>
      <c r="FR16" s="252">
        <f t="shared" si="31"/>
        <v>0</v>
      </c>
      <c r="FS16" s="252">
        <f t="shared" si="31"/>
        <v>0</v>
      </c>
      <c r="FT16" s="252">
        <f t="shared" si="31"/>
        <v>0</v>
      </c>
      <c r="FU16" s="252">
        <f t="shared" si="31"/>
        <v>0</v>
      </c>
      <c r="FV16" s="252">
        <f t="shared" si="31"/>
        <v>0</v>
      </c>
      <c r="FW16" s="252">
        <f t="shared" si="31"/>
        <v>0</v>
      </c>
      <c r="FX16" s="252">
        <f t="shared" si="31"/>
        <v>0</v>
      </c>
      <c r="FY16" s="252">
        <f t="shared" si="31"/>
        <v>0</v>
      </c>
      <c r="FZ16" s="252">
        <f t="shared" si="31"/>
        <v>0</v>
      </c>
      <c r="GA16" s="252">
        <f t="shared" si="31"/>
        <v>0</v>
      </c>
      <c r="GB16" s="252">
        <f t="shared" si="31"/>
        <v>0</v>
      </c>
      <c r="GC16" s="252">
        <f t="shared" si="31"/>
        <v>0</v>
      </c>
      <c r="GD16" s="252">
        <f t="shared" si="31"/>
        <v>0</v>
      </c>
      <c r="GE16" s="252">
        <f t="shared" si="31"/>
        <v>0</v>
      </c>
      <c r="GF16" s="245"/>
      <c r="GG16" s="245"/>
      <c r="GH16" s="245"/>
      <c r="GI16" s="245"/>
      <c r="GJ16" s="245"/>
      <c r="GK16" s="245"/>
      <c r="GL16" s="245"/>
      <c r="GM16" s="245"/>
    </row>
    <row r="17" spans="1:195" ht="12" hidden="1" customHeight="1">
      <c r="F17" s="239" t="s">
        <v>332</v>
      </c>
      <c r="G17" s="587" t="s">
        <v>473</v>
      </c>
      <c r="H17" s="530"/>
      <c r="I17" s="530"/>
      <c r="J17" s="594"/>
      <c r="K17" s="289"/>
      <c r="L17" s="289"/>
      <c r="M17" s="289"/>
      <c r="N17" s="142" t="str">
        <f>F17 &amp; "::" &amp; L9</f>
        <v>2.1::ACTI</v>
      </c>
      <c r="O17" s="289"/>
      <c r="P17" s="252">
        <f t="shared" ref="P17:AU17" si="32">SUMIF($N$55:$N$92,$N17,P$55:P$92)</f>
        <v>0</v>
      </c>
      <c r="Q17" s="252">
        <f t="shared" si="32"/>
        <v>0</v>
      </c>
      <c r="R17" s="252">
        <f t="shared" si="32"/>
        <v>1784.097</v>
      </c>
      <c r="S17" s="252">
        <f t="shared" si="32"/>
        <v>1405.7360000000001</v>
      </c>
      <c r="T17" s="252">
        <f t="shared" si="32"/>
        <v>0</v>
      </c>
      <c r="U17" s="252">
        <f t="shared" si="32"/>
        <v>0</v>
      </c>
      <c r="V17" s="252">
        <f t="shared" si="32"/>
        <v>1784.097</v>
      </c>
      <c r="W17" s="252">
        <f t="shared" si="32"/>
        <v>1405.7360000000001</v>
      </c>
      <c r="X17" s="252">
        <f t="shared" si="32"/>
        <v>0</v>
      </c>
      <c r="Y17" s="252">
        <f t="shared" si="32"/>
        <v>0</v>
      </c>
      <c r="Z17" s="252">
        <f t="shared" si="32"/>
        <v>0</v>
      </c>
      <c r="AA17" s="252">
        <f t="shared" si="32"/>
        <v>0</v>
      </c>
      <c r="AB17" s="252">
        <f t="shared" si="32"/>
        <v>0</v>
      </c>
      <c r="AC17" s="252">
        <f t="shared" si="32"/>
        <v>0</v>
      </c>
      <c r="AD17" s="252">
        <f t="shared" si="32"/>
        <v>0</v>
      </c>
      <c r="AE17" s="252">
        <f t="shared" si="32"/>
        <v>0</v>
      </c>
      <c r="AF17" s="252">
        <f t="shared" si="32"/>
        <v>0</v>
      </c>
      <c r="AG17" s="252">
        <f t="shared" si="32"/>
        <v>0</v>
      </c>
      <c r="AH17" s="252">
        <f t="shared" si="32"/>
        <v>0</v>
      </c>
      <c r="AI17" s="252">
        <f t="shared" si="32"/>
        <v>0</v>
      </c>
      <c r="AJ17" s="252">
        <f t="shared" si="32"/>
        <v>0</v>
      </c>
      <c r="AK17" s="252">
        <f t="shared" si="32"/>
        <v>0</v>
      </c>
      <c r="AL17" s="252">
        <f t="shared" si="32"/>
        <v>0</v>
      </c>
      <c r="AM17" s="252">
        <f t="shared" si="32"/>
        <v>0</v>
      </c>
      <c r="AN17" s="252">
        <f t="shared" si="32"/>
        <v>0</v>
      </c>
      <c r="AO17" s="252">
        <f t="shared" si="32"/>
        <v>0</v>
      </c>
      <c r="AP17" s="252">
        <f t="shared" si="32"/>
        <v>0</v>
      </c>
      <c r="AQ17" s="252">
        <f t="shared" si="32"/>
        <v>0</v>
      </c>
      <c r="AR17" s="252">
        <f t="shared" si="32"/>
        <v>0</v>
      </c>
      <c r="AS17" s="252">
        <f t="shared" si="32"/>
        <v>0</v>
      </c>
      <c r="AT17" s="252">
        <f t="shared" si="32"/>
        <v>0</v>
      </c>
      <c r="AU17" s="252">
        <f t="shared" si="32"/>
        <v>0</v>
      </c>
      <c r="AV17" s="252">
        <f t="shared" ref="AV17:CQ17" si="33">SUMIF($N$55:$N$92,$N17,AV$55:AV$92)</f>
        <v>0</v>
      </c>
      <c r="AW17" s="252">
        <f t="shared" si="33"/>
        <v>0</v>
      </c>
      <c r="AX17" s="252">
        <f t="shared" si="33"/>
        <v>0</v>
      </c>
      <c r="AY17" s="252">
        <f t="shared" si="33"/>
        <v>0</v>
      </c>
      <c r="AZ17" s="252">
        <f t="shared" si="33"/>
        <v>0</v>
      </c>
      <c r="BA17" s="252">
        <f t="shared" si="33"/>
        <v>0</v>
      </c>
      <c r="BB17" s="252">
        <f t="shared" si="33"/>
        <v>0</v>
      </c>
      <c r="BC17" s="252">
        <f t="shared" si="33"/>
        <v>0</v>
      </c>
      <c r="BD17" s="252">
        <f t="shared" si="33"/>
        <v>0</v>
      </c>
      <c r="BE17" s="252">
        <f t="shared" si="33"/>
        <v>0</v>
      </c>
      <c r="BF17" s="252">
        <f t="shared" si="33"/>
        <v>0</v>
      </c>
      <c r="BG17" s="252">
        <f t="shared" si="33"/>
        <v>0</v>
      </c>
      <c r="BH17" s="252">
        <f t="shared" si="33"/>
        <v>0</v>
      </c>
      <c r="BI17" s="252">
        <f t="shared" si="33"/>
        <v>0</v>
      </c>
      <c r="BJ17" s="252">
        <f t="shared" si="33"/>
        <v>0</v>
      </c>
      <c r="BK17" s="252">
        <f t="shared" si="33"/>
        <v>0</v>
      </c>
      <c r="BL17" s="252">
        <f t="shared" si="33"/>
        <v>0</v>
      </c>
      <c r="BM17" s="252">
        <f t="shared" si="33"/>
        <v>0</v>
      </c>
      <c r="BN17" s="252">
        <f t="shared" si="33"/>
        <v>0</v>
      </c>
      <c r="BO17" s="252">
        <f t="shared" si="33"/>
        <v>0</v>
      </c>
      <c r="BP17" s="252">
        <f t="shared" si="33"/>
        <v>0</v>
      </c>
      <c r="BQ17" s="252">
        <f t="shared" si="33"/>
        <v>0</v>
      </c>
      <c r="BR17" s="252">
        <f t="shared" si="33"/>
        <v>0</v>
      </c>
      <c r="BS17" s="252">
        <f t="shared" si="33"/>
        <v>0</v>
      </c>
      <c r="BT17" s="252">
        <f t="shared" si="33"/>
        <v>0</v>
      </c>
      <c r="BU17" s="252">
        <f t="shared" si="33"/>
        <v>0</v>
      </c>
      <c r="BV17" s="252">
        <f t="shared" si="33"/>
        <v>0</v>
      </c>
      <c r="BW17" s="252">
        <f t="shared" si="33"/>
        <v>0</v>
      </c>
      <c r="BX17" s="252">
        <f t="shared" si="33"/>
        <v>0</v>
      </c>
      <c r="BY17" s="252">
        <f t="shared" si="33"/>
        <v>0</v>
      </c>
      <c r="BZ17" s="252">
        <f t="shared" si="33"/>
        <v>0</v>
      </c>
      <c r="CA17" s="252">
        <f t="shared" si="33"/>
        <v>0</v>
      </c>
      <c r="CB17" s="252">
        <f t="shared" si="33"/>
        <v>0</v>
      </c>
      <c r="CC17" s="252">
        <f t="shared" si="33"/>
        <v>0</v>
      </c>
      <c r="CD17" s="252">
        <f t="shared" si="33"/>
        <v>0</v>
      </c>
      <c r="CE17" s="252">
        <f t="shared" si="33"/>
        <v>0</v>
      </c>
      <c r="CF17" s="252">
        <f t="shared" si="33"/>
        <v>0</v>
      </c>
      <c r="CG17" s="252">
        <f t="shared" si="33"/>
        <v>0</v>
      </c>
      <c r="CH17" s="252">
        <f t="shared" si="33"/>
        <v>0</v>
      </c>
      <c r="CI17" s="252">
        <f t="shared" si="33"/>
        <v>0</v>
      </c>
      <c r="CJ17" s="252">
        <f t="shared" si="33"/>
        <v>0</v>
      </c>
      <c r="CK17" s="252">
        <f t="shared" si="33"/>
        <v>0</v>
      </c>
      <c r="CL17" s="252">
        <f t="shared" si="33"/>
        <v>0</v>
      </c>
      <c r="CM17" s="252">
        <f t="shared" si="33"/>
        <v>0</v>
      </c>
      <c r="CN17" s="252">
        <f t="shared" si="33"/>
        <v>0</v>
      </c>
      <c r="CO17" s="252">
        <f t="shared" si="33"/>
        <v>0</v>
      </c>
      <c r="CP17" s="252">
        <f t="shared" si="33"/>
        <v>0</v>
      </c>
      <c r="CQ17" s="252">
        <f t="shared" si="33"/>
        <v>0</v>
      </c>
      <c r="CR17" s="252">
        <f t="shared" ref="CR17:DW17" si="34">SUMIF($N$55:$N$92,$N17,CR$55:CR$92)</f>
        <v>0</v>
      </c>
      <c r="CS17" s="252">
        <f t="shared" si="34"/>
        <v>0</v>
      </c>
      <c r="CT17" s="252">
        <f t="shared" si="34"/>
        <v>0</v>
      </c>
      <c r="CU17" s="252">
        <f t="shared" si="34"/>
        <v>0</v>
      </c>
      <c r="CV17" s="252">
        <f t="shared" si="34"/>
        <v>0</v>
      </c>
      <c r="CW17" s="252">
        <f t="shared" si="34"/>
        <v>0</v>
      </c>
      <c r="CX17" s="252">
        <f t="shared" si="34"/>
        <v>0</v>
      </c>
      <c r="CY17" s="252">
        <f t="shared" si="34"/>
        <v>0</v>
      </c>
      <c r="CZ17" s="252">
        <f t="shared" si="34"/>
        <v>0</v>
      </c>
      <c r="DA17" s="252">
        <f t="shared" si="34"/>
        <v>0</v>
      </c>
      <c r="DB17" s="252">
        <f t="shared" si="34"/>
        <v>0</v>
      </c>
      <c r="DC17" s="252">
        <f t="shared" si="34"/>
        <v>0</v>
      </c>
      <c r="DD17" s="252">
        <f t="shared" si="34"/>
        <v>0</v>
      </c>
      <c r="DE17" s="252">
        <f t="shared" si="34"/>
        <v>0</v>
      </c>
      <c r="DF17" s="252">
        <f t="shared" si="34"/>
        <v>0</v>
      </c>
      <c r="DG17" s="252">
        <f t="shared" si="34"/>
        <v>0</v>
      </c>
      <c r="DH17" s="252">
        <f t="shared" si="34"/>
        <v>0</v>
      </c>
      <c r="DI17" s="252">
        <f t="shared" si="34"/>
        <v>0</v>
      </c>
      <c r="DJ17" s="252">
        <f t="shared" si="34"/>
        <v>0</v>
      </c>
      <c r="DK17" s="252">
        <f t="shared" si="34"/>
        <v>0</v>
      </c>
      <c r="DL17" s="252">
        <f t="shared" si="34"/>
        <v>0</v>
      </c>
      <c r="DM17" s="252">
        <f t="shared" si="34"/>
        <v>0</v>
      </c>
      <c r="DN17" s="252">
        <f t="shared" si="34"/>
        <v>0</v>
      </c>
      <c r="DO17" s="252">
        <f t="shared" si="34"/>
        <v>0</v>
      </c>
      <c r="DP17" s="252">
        <f t="shared" si="34"/>
        <v>0</v>
      </c>
      <c r="DQ17" s="252">
        <f t="shared" si="34"/>
        <v>0</v>
      </c>
      <c r="DR17" s="252">
        <f t="shared" si="34"/>
        <v>0</v>
      </c>
      <c r="DS17" s="252">
        <f t="shared" si="34"/>
        <v>0</v>
      </c>
      <c r="DT17" s="252">
        <f t="shared" si="34"/>
        <v>0</v>
      </c>
      <c r="DU17" s="252">
        <f t="shared" si="34"/>
        <v>0</v>
      </c>
      <c r="DV17" s="252">
        <f t="shared" si="34"/>
        <v>0</v>
      </c>
      <c r="DW17" s="252">
        <f t="shared" si="34"/>
        <v>0</v>
      </c>
      <c r="DX17" s="252">
        <f t="shared" ref="DX17:EQ17" si="35">SUMIF($N$55:$N$92,$N17,DX$55:DX$92)</f>
        <v>0</v>
      </c>
      <c r="DY17" s="252">
        <f t="shared" si="35"/>
        <v>0</v>
      </c>
      <c r="DZ17" s="252">
        <f t="shared" si="35"/>
        <v>0</v>
      </c>
      <c r="EA17" s="252">
        <f t="shared" si="35"/>
        <v>0</v>
      </c>
      <c r="EB17" s="252">
        <f t="shared" si="35"/>
        <v>0</v>
      </c>
      <c r="EC17" s="252">
        <f t="shared" si="35"/>
        <v>0</v>
      </c>
      <c r="ED17" s="252">
        <f t="shared" si="35"/>
        <v>0</v>
      </c>
      <c r="EE17" s="252">
        <f t="shared" si="35"/>
        <v>0</v>
      </c>
      <c r="EF17" s="252">
        <f t="shared" si="35"/>
        <v>0</v>
      </c>
      <c r="EG17" s="252">
        <f t="shared" si="35"/>
        <v>0</v>
      </c>
      <c r="EH17" s="252">
        <f t="shared" si="35"/>
        <v>0</v>
      </c>
      <c r="EI17" s="252">
        <f t="shared" si="35"/>
        <v>0</v>
      </c>
      <c r="EJ17" s="252">
        <f t="shared" si="35"/>
        <v>0</v>
      </c>
      <c r="EK17" s="252">
        <f t="shared" si="35"/>
        <v>0</v>
      </c>
      <c r="EL17" s="252">
        <f t="shared" si="35"/>
        <v>0</v>
      </c>
      <c r="EM17" s="252">
        <f t="shared" si="35"/>
        <v>0</v>
      </c>
      <c r="EN17" s="252">
        <f t="shared" si="35"/>
        <v>0</v>
      </c>
      <c r="EO17" s="252">
        <f t="shared" si="35"/>
        <v>0</v>
      </c>
      <c r="EP17" s="252">
        <f t="shared" si="35"/>
        <v>0</v>
      </c>
      <c r="EQ17" s="252">
        <f t="shared" si="35"/>
        <v>0</v>
      </c>
      <c r="ER17" s="251"/>
      <c r="ES17" s="251"/>
      <c r="ET17" s="251"/>
      <c r="EU17" s="251"/>
      <c r="EV17" s="251"/>
      <c r="EW17" s="251"/>
      <c r="EX17" s="251"/>
      <c r="EY17" s="251"/>
      <c r="EZ17" s="252">
        <f t="shared" ref="EZ17:GE17" si="36">SUMIF($N$55:$N$92,$N17,EZ$55:EZ$92)</f>
        <v>0</v>
      </c>
      <c r="FA17" s="252">
        <f t="shared" si="36"/>
        <v>0</v>
      </c>
      <c r="FB17" s="252">
        <f t="shared" si="36"/>
        <v>0</v>
      </c>
      <c r="FC17" s="252">
        <f t="shared" si="36"/>
        <v>0</v>
      </c>
      <c r="FD17" s="252">
        <f t="shared" si="36"/>
        <v>0</v>
      </c>
      <c r="FE17" s="252">
        <f t="shared" si="36"/>
        <v>0</v>
      </c>
      <c r="FF17" s="252">
        <f t="shared" si="36"/>
        <v>0</v>
      </c>
      <c r="FG17" s="252">
        <f t="shared" si="36"/>
        <v>0</v>
      </c>
      <c r="FH17" s="252">
        <f t="shared" si="36"/>
        <v>0</v>
      </c>
      <c r="FI17" s="252">
        <f t="shared" si="36"/>
        <v>0</v>
      </c>
      <c r="FJ17" s="252">
        <f t="shared" si="36"/>
        <v>0</v>
      </c>
      <c r="FK17" s="252">
        <f t="shared" si="36"/>
        <v>0</v>
      </c>
      <c r="FL17" s="252">
        <f t="shared" si="36"/>
        <v>0</v>
      </c>
      <c r="FM17" s="252">
        <f t="shared" si="36"/>
        <v>0</v>
      </c>
      <c r="FN17" s="252">
        <f t="shared" si="36"/>
        <v>0</v>
      </c>
      <c r="FO17" s="252">
        <f t="shared" si="36"/>
        <v>0</v>
      </c>
      <c r="FP17" s="252">
        <f t="shared" si="36"/>
        <v>0</v>
      </c>
      <c r="FQ17" s="252">
        <f t="shared" si="36"/>
        <v>0</v>
      </c>
      <c r="FR17" s="252">
        <f t="shared" si="36"/>
        <v>0</v>
      </c>
      <c r="FS17" s="252">
        <f t="shared" si="36"/>
        <v>0</v>
      </c>
      <c r="FT17" s="252">
        <f t="shared" si="36"/>
        <v>0</v>
      </c>
      <c r="FU17" s="252">
        <f t="shared" si="36"/>
        <v>0</v>
      </c>
      <c r="FV17" s="252">
        <f t="shared" si="36"/>
        <v>0</v>
      </c>
      <c r="FW17" s="252">
        <f t="shared" si="36"/>
        <v>0</v>
      </c>
      <c r="FX17" s="252">
        <f t="shared" si="36"/>
        <v>0</v>
      </c>
      <c r="FY17" s="252">
        <f t="shared" si="36"/>
        <v>0</v>
      </c>
      <c r="FZ17" s="252">
        <f t="shared" si="36"/>
        <v>0</v>
      </c>
      <c r="GA17" s="252">
        <f t="shared" si="36"/>
        <v>0</v>
      </c>
      <c r="GB17" s="252">
        <f t="shared" si="36"/>
        <v>0</v>
      </c>
      <c r="GC17" s="252">
        <f t="shared" si="36"/>
        <v>0</v>
      </c>
      <c r="GD17" s="252">
        <f t="shared" si="36"/>
        <v>0</v>
      </c>
      <c r="GE17" s="252">
        <f t="shared" si="36"/>
        <v>0</v>
      </c>
      <c r="GF17" s="245"/>
      <c r="GG17" s="245"/>
      <c r="GH17" s="245"/>
      <c r="GI17" s="245"/>
      <c r="GJ17" s="245"/>
      <c r="GK17" s="245"/>
      <c r="GL17" s="245"/>
      <c r="GM17" s="245"/>
    </row>
    <row r="18" spans="1:195" ht="12" hidden="1" customHeight="1">
      <c r="F18" s="239" t="s">
        <v>333</v>
      </c>
      <c r="G18" s="587" t="s">
        <v>347</v>
      </c>
      <c r="H18" s="530"/>
      <c r="I18" s="530"/>
      <c r="J18" s="594"/>
      <c r="K18" s="289"/>
      <c r="L18" s="289"/>
      <c r="M18" s="289"/>
      <c r="N18" s="142" t="str">
        <f>F18 &amp; "::" &amp; L9</f>
        <v>2.2::ACTI</v>
      </c>
      <c r="O18" s="289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1"/>
      <c r="DR18" s="251"/>
      <c r="DS18" s="251"/>
      <c r="DT18" s="251"/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1"/>
      <c r="EI18" s="251"/>
      <c r="EJ18" s="251"/>
      <c r="EK18" s="251"/>
      <c r="EL18" s="251"/>
      <c r="EM18" s="251"/>
      <c r="EN18" s="251"/>
      <c r="EO18" s="251"/>
      <c r="EP18" s="251"/>
      <c r="EQ18" s="251"/>
      <c r="ER18" s="251"/>
      <c r="ES18" s="251"/>
      <c r="ET18" s="251"/>
      <c r="EU18" s="251"/>
      <c r="EV18" s="251"/>
      <c r="EW18" s="251"/>
      <c r="EX18" s="251"/>
      <c r="EY18" s="251"/>
      <c r="EZ18" s="251"/>
      <c r="FA18" s="251"/>
      <c r="FB18" s="251"/>
      <c r="FC18" s="251"/>
      <c r="FD18" s="251"/>
      <c r="FE18" s="251"/>
      <c r="FF18" s="251"/>
      <c r="FG18" s="251"/>
      <c r="FH18" s="251"/>
      <c r="FI18" s="251"/>
      <c r="FJ18" s="251"/>
      <c r="FK18" s="251"/>
      <c r="FL18" s="251"/>
      <c r="FM18" s="251"/>
      <c r="FN18" s="251"/>
      <c r="FO18" s="251"/>
      <c r="FP18" s="251"/>
      <c r="FQ18" s="251"/>
      <c r="FR18" s="251"/>
      <c r="FS18" s="251"/>
      <c r="FT18" s="251"/>
      <c r="FU18" s="251"/>
      <c r="FV18" s="251"/>
      <c r="FW18" s="251"/>
      <c r="FX18" s="251"/>
      <c r="FY18" s="251"/>
      <c r="FZ18" s="251"/>
      <c r="GA18" s="251"/>
      <c r="GB18" s="251"/>
      <c r="GC18" s="251"/>
      <c r="GD18" s="251"/>
      <c r="GE18" s="251"/>
      <c r="GF18" s="245"/>
      <c r="GG18" s="245"/>
      <c r="GH18" s="245"/>
      <c r="GI18" s="245"/>
      <c r="GJ18" s="245"/>
      <c r="GK18" s="245"/>
      <c r="GL18" s="245"/>
      <c r="GM18" s="245"/>
    </row>
    <row r="19" spans="1:195" ht="12" hidden="1" customHeight="1">
      <c r="F19" s="239" t="s">
        <v>335</v>
      </c>
      <c r="G19" s="587" t="s">
        <v>432</v>
      </c>
      <c r="H19" s="530"/>
      <c r="I19" s="530"/>
      <c r="J19" s="594"/>
      <c r="K19" s="289"/>
      <c r="L19" s="289"/>
      <c r="M19" s="289"/>
      <c r="N19" s="142" t="str">
        <f>F19 &amp; "::" &amp; L9</f>
        <v>2.3::ACTI</v>
      </c>
      <c r="O19" s="289"/>
      <c r="P19" s="252">
        <f t="shared" ref="P19:Y21" si="37">SUMIF($N$55:$N$92,$N19,P$55:P$92)</f>
        <v>0</v>
      </c>
      <c r="Q19" s="252">
        <f t="shared" si="37"/>
        <v>0</v>
      </c>
      <c r="R19" s="252">
        <f t="shared" si="37"/>
        <v>2058.8479379999999</v>
      </c>
      <c r="S19" s="252">
        <f t="shared" si="37"/>
        <v>1622.2193440000001</v>
      </c>
      <c r="T19" s="252">
        <f t="shared" si="37"/>
        <v>0</v>
      </c>
      <c r="U19" s="252">
        <f t="shared" si="37"/>
        <v>0</v>
      </c>
      <c r="V19" s="252">
        <f t="shared" si="37"/>
        <v>2058.8479379999999</v>
      </c>
      <c r="W19" s="252">
        <f t="shared" si="37"/>
        <v>1622.2193440000001</v>
      </c>
      <c r="X19" s="252">
        <f t="shared" si="37"/>
        <v>0</v>
      </c>
      <c r="Y19" s="252">
        <f t="shared" si="37"/>
        <v>0</v>
      </c>
      <c r="Z19" s="252">
        <f t="shared" ref="Z19:AI21" si="38">SUMIF($N$55:$N$92,$N19,Z$55:Z$92)</f>
        <v>0</v>
      </c>
      <c r="AA19" s="252">
        <f t="shared" si="38"/>
        <v>0</v>
      </c>
      <c r="AB19" s="252">
        <f t="shared" si="38"/>
        <v>0</v>
      </c>
      <c r="AC19" s="252">
        <f t="shared" si="38"/>
        <v>0</v>
      </c>
      <c r="AD19" s="252">
        <f t="shared" si="38"/>
        <v>0</v>
      </c>
      <c r="AE19" s="252">
        <f t="shared" si="38"/>
        <v>0</v>
      </c>
      <c r="AF19" s="252">
        <f t="shared" si="38"/>
        <v>0</v>
      </c>
      <c r="AG19" s="252">
        <f t="shared" si="38"/>
        <v>0</v>
      </c>
      <c r="AH19" s="252">
        <f t="shared" si="38"/>
        <v>0</v>
      </c>
      <c r="AI19" s="252">
        <f t="shared" si="38"/>
        <v>0</v>
      </c>
      <c r="AJ19" s="252">
        <f t="shared" ref="AJ19:AS21" si="39">SUMIF($N$55:$N$92,$N19,AJ$55:AJ$92)</f>
        <v>0</v>
      </c>
      <c r="AK19" s="252">
        <f t="shared" si="39"/>
        <v>0</v>
      </c>
      <c r="AL19" s="252">
        <f t="shared" si="39"/>
        <v>0</v>
      </c>
      <c r="AM19" s="252">
        <f t="shared" si="39"/>
        <v>0</v>
      </c>
      <c r="AN19" s="252">
        <f t="shared" si="39"/>
        <v>0</v>
      </c>
      <c r="AO19" s="252">
        <f t="shared" si="39"/>
        <v>0</v>
      </c>
      <c r="AP19" s="252">
        <f t="shared" si="39"/>
        <v>0</v>
      </c>
      <c r="AQ19" s="252">
        <f t="shared" si="39"/>
        <v>0</v>
      </c>
      <c r="AR19" s="252">
        <f t="shared" si="39"/>
        <v>0</v>
      </c>
      <c r="AS19" s="252">
        <f t="shared" si="39"/>
        <v>0</v>
      </c>
      <c r="AT19" s="252">
        <f t="shared" ref="AT19:BC21" si="40">SUMIF($N$55:$N$92,$N19,AT$55:AT$92)</f>
        <v>0</v>
      </c>
      <c r="AU19" s="252">
        <f t="shared" si="40"/>
        <v>0</v>
      </c>
      <c r="AV19" s="252">
        <f t="shared" si="40"/>
        <v>0</v>
      </c>
      <c r="AW19" s="252">
        <f t="shared" si="40"/>
        <v>0</v>
      </c>
      <c r="AX19" s="252">
        <f t="shared" si="40"/>
        <v>0</v>
      </c>
      <c r="AY19" s="252">
        <f t="shared" si="40"/>
        <v>0</v>
      </c>
      <c r="AZ19" s="252">
        <f t="shared" si="40"/>
        <v>0</v>
      </c>
      <c r="BA19" s="252">
        <f t="shared" si="40"/>
        <v>0</v>
      </c>
      <c r="BB19" s="252">
        <f t="shared" si="40"/>
        <v>0</v>
      </c>
      <c r="BC19" s="252">
        <f t="shared" si="40"/>
        <v>0</v>
      </c>
      <c r="BD19" s="252">
        <f t="shared" ref="BD19:CC21" si="41">SUMIF($N$55:$N$92,$N19,BD$55:BD$92)</f>
        <v>0</v>
      </c>
      <c r="BE19" s="252">
        <f t="shared" si="41"/>
        <v>0</v>
      </c>
      <c r="BF19" s="252">
        <f t="shared" si="41"/>
        <v>0</v>
      </c>
      <c r="BG19" s="252">
        <f t="shared" si="41"/>
        <v>0</v>
      </c>
      <c r="BH19" s="252">
        <f t="shared" si="41"/>
        <v>0</v>
      </c>
      <c r="BI19" s="252">
        <f t="shared" si="41"/>
        <v>0</v>
      </c>
      <c r="BJ19" s="252">
        <f t="shared" si="41"/>
        <v>0</v>
      </c>
      <c r="BK19" s="252">
        <f t="shared" si="41"/>
        <v>0</v>
      </c>
      <c r="BL19" s="252">
        <f t="shared" si="41"/>
        <v>0</v>
      </c>
      <c r="BM19" s="252">
        <f t="shared" si="41"/>
        <v>0</v>
      </c>
      <c r="BN19" s="252">
        <f t="shared" si="41"/>
        <v>0</v>
      </c>
      <c r="BO19" s="252">
        <f t="shared" si="41"/>
        <v>0</v>
      </c>
      <c r="BP19" s="252">
        <f t="shared" si="41"/>
        <v>0</v>
      </c>
      <c r="BQ19" s="252">
        <f t="shared" si="41"/>
        <v>0</v>
      </c>
      <c r="BR19" s="252">
        <f t="shared" si="41"/>
        <v>0</v>
      </c>
      <c r="BS19" s="252">
        <f t="shared" si="41"/>
        <v>0</v>
      </c>
      <c r="BT19" s="252">
        <f t="shared" si="41"/>
        <v>0</v>
      </c>
      <c r="BU19" s="252">
        <f t="shared" si="41"/>
        <v>0</v>
      </c>
      <c r="BV19" s="252">
        <f t="shared" si="41"/>
        <v>0</v>
      </c>
      <c r="BW19" s="252">
        <f t="shared" si="41"/>
        <v>0</v>
      </c>
      <c r="BX19" s="252">
        <f t="shared" si="41"/>
        <v>0</v>
      </c>
      <c r="BY19" s="252">
        <f t="shared" si="41"/>
        <v>0</v>
      </c>
      <c r="BZ19" s="252">
        <f t="shared" si="41"/>
        <v>0</v>
      </c>
      <c r="CA19" s="252">
        <f t="shared" si="41"/>
        <v>0</v>
      </c>
      <c r="CB19" s="252">
        <f t="shared" si="41"/>
        <v>0</v>
      </c>
      <c r="CC19" s="252">
        <f t="shared" si="41"/>
        <v>0</v>
      </c>
      <c r="CD19" s="252">
        <f t="shared" ref="CD19:CM21" si="42">SUMIF($N$55:$N$92,$N19,CD$55:CD$92)</f>
        <v>0</v>
      </c>
      <c r="CE19" s="252">
        <f t="shared" si="42"/>
        <v>0</v>
      </c>
      <c r="CF19" s="252">
        <f t="shared" si="42"/>
        <v>0</v>
      </c>
      <c r="CG19" s="252">
        <f t="shared" si="42"/>
        <v>0</v>
      </c>
      <c r="CH19" s="252">
        <f t="shared" si="42"/>
        <v>0</v>
      </c>
      <c r="CI19" s="252">
        <f t="shared" si="42"/>
        <v>0</v>
      </c>
      <c r="CJ19" s="252">
        <f t="shared" si="42"/>
        <v>0</v>
      </c>
      <c r="CK19" s="252">
        <f t="shared" si="42"/>
        <v>0</v>
      </c>
      <c r="CL19" s="252">
        <f t="shared" si="42"/>
        <v>0</v>
      </c>
      <c r="CM19" s="252">
        <f t="shared" si="42"/>
        <v>0</v>
      </c>
      <c r="CN19" s="252">
        <f t="shared" ref="CN19:CW21" si="43">SUMIF($N$55:$N$92,$N19,CN$55:CN$92)</f>
        <v>0</v>
      </c>
      <c r="CO19" s="252">
        <f t="shared" si="43"/>
        <v>0</v>
      </c>
      <c r="CP19" s="252">
        <f t="shared" si="43"/>
        <v>0</v>
      </c>
      <c r="CQ19" s="252">
        <f t="shared" si="43"/>
        <v>0</v>
      </c>
      <c r="CR19" s="252">
        <f t="shared" si="43"/>
        <v>0</v>
      </c>
      <c r="CS19" s="252">
        <f t="shared" si="43"/>
        <v>0</v>
      </c>
      <c r="CT19" s="252">
        <f t="shared" si="43"/>
        <v>0</v>
      </c>
      <c r="CU19" s="252">
        <f t="shared" si="43"/>
        <v>0</v>
      </c>
      <c r="CV19" s="252">
        <f t="shared" si="43"/>
        <v>0</v>
      </c>
      <c r="CW19" s="252">
        <f t="shared" si="43"/>
        <v>0</v>
      </c>
      <c r="CX19" s="252">
        <f t="shared" ref="CX19:DG21" si="44">SUMIF($N$55:$N$92,$N19,CX$55:CX$92)</f>
        <v>0</v>
      </c>
      <c r="CY19" s="252">
        <f t="shared" si="44"/>
        <v>0</v>
      </c>
      <c r="CZ19" s="252">
        <f t="shared" si="44"/>
        <v>0</v>
      </c>
      <c r="DA19" s="252">
        <f t="shared" si="44"/>
        <v>0</v>
      </c>
      <c r="DB19" s="252">
        <f t="shared" si="44"/>
        <v>0</v>
      </c>
      <c r="DC19" s="252">
        <f t="shared" si="44"/>
        <v>0</v>
      </c>
      <c r="DD19" s="252">
        <f t="shared" si="44"/>
        <v>0</v>
      </c>
      <c r="DE19" s="252">
        <f t="shared" si="44"/>
        <v>0</v>
      </c>
      <c r="DF19" s="252">
        <f t="shared" si="44"/>
        <v>0</v>
      </c>
      <c r="DG19" s="252">
        <f t="shared" si="44"/>
        <v>0</v>
      </c>
      <c r="DH19" s="252">
        <f t="shared" ref="DH19:DQ21" si="45">SUMIF($N$55:$N$92,$N19,DH$55:DH$92)</f>
        <v>0</v>
      </c>
      <c r="DI19" s="252">
        <f t="shared" si="45"/>
        <v>0</v>
      </c>
      <c r="DJ19" s="252">
        <f t="shared" si="45"/>
        <v>0</v>
      </c>
      <c r="DK19" s="252">
        <f t="shared" si="45"/>
        <v>0</v>
      </c>
      <c r="DL19" s="252">
        <f t="shared" si="45"/>
        <v>0</v>
      </c>
      <c r="DM19" s="252">
        <f t="shared" si="45"/>
        <v>0</v>
      </c>
      <c r="DN19" s="252">
        <f t="shared" si="45"/>
        <v>0</v>
      </c>
      <c r="DO19" s="252">
        <f t="shared" si="45"/>
        <v>0</v>
      </c>
      <c r="DP19" s="252">
        <f t="shared" si="45"/>
        <v>0</v>
      </c>
      <c r="DQ19" s="252">
        <f t="shared" si="45"/>
        <v>0</v>
      </c>
      <c r="DR19" s="252">
        <f t="shared" ref="DR19:EA21" si="46">SUMIF($N$55:$N$92,$N19,DR$55:DR$92)</f>
        <v>0</v>
      </c>
      <c r="DS19" s="252">
        <f t="shared" si="46"/>
        <v>0</v>
      </c>
      <c r="DT19" s="252">
        <f t="shared" si="46"/>
        <v>0</v>
      </c>
      <c r="DU19" s="252">
        <f t="shared" si="46"/>
        <v>0</v>
      </c>
      <c r="DV19" s="252">
        <f t="shared" si="46"/>
        <v>0</v>
      </c>
      <c r="DW19" s="252">
        <f t="shared" si="46"/>
        <v>0</v>
      </c>
      <c r="DX19" s="252">
        <f t="shared" si="46"/>
        <v>0</v>
      </c>
      <c r="DY19" s="252">
        <f t="shared" si="46"/>
        <v>0</v>
      </c>
      <c r="DZ19" s="252">
        <f t="shared" si="46"/>
        <v>0</v>
      </c>
      <c r="EA19" s="252">
        <f t="shared" si="46"/>
        <v>0</v>
      </c>
      <c r="EB19" s="252">
        <f t="shared" ref="EB19:EK21" si="47">SUMIF($N$55:$N$92,$N19,EB$55:EB$92)</f>
        <v>0</v>
      </c>
      <c r="EC19" s="252">
        <f t="shared" si="47"/>
        <v>0</v>
      </c>
      <c r="ED19" s="252">
        <f t="shared" si="47"/>
        <v>0</v>
      </c>
      <c r="EE19" s="252">
        <f t="shared" si="47"/>
        <v>0</v>
      </c>
      <c r="EF19" s="252">
        <f t="shared" si="47"/>
        <v>0</v>
      </c>
      <c r="EG19" s="252">
        <f t="shared" si="47"/>
        <v>0</v>
      </c>
      <c r="EH19" s="252">
        <f t="shared" si="47"/>
        <v>0</v>
      </c>
      <c r="EI19" s="252">
        <f t="shared" si="47"/>
        <v>0</v>
      </c>
      <c r="EJ19" s="252">
        <f t="shared" si="47"/>
        <v>0</v>
      </c>
      <c r="EK19" s="252">
        <f t="shared" si="47"/>
        <v>0</v>
      </c>
      <c r="EL19" s="252">
        <f t="shared" ref="EL19:EQ21" si="48">SUMIF($N$55:$N$92,$N19,EL$55:EL$92)</f>
        <v>0</v>
      </c>
      <c r="EM19" s="252">
        <f t="shared" si="48"/>
        <v>0</v>
      </c>
      <c r="EN19" s="252">
        <f t="shared" si="48"/>
        <v>0</v>
      </c>
      <c r="EO19" s="252">
        <f t="shared" si="48"/>
        <v>0</v>
      </c>
      <c r="EP19" s="252">
        <f t="shared" si="48"/>
        <v>0</v>
      </c>
      <c r="EQ19" s="252">
        <f t="shared" si="48"/>
        <v>0</v>
      </c>
      <c r="ER19" s="251"/>
      <c r="ES19" s="251"/>
      <c r="ET19" s="251"/>
      <c r="EU19" s="251"/>
      <c r="EV19" s="251"/>
      <c r="EW19" s="251"/>
      <c r="EX19" s="251"/>
      <c r="EY19" s="251"/>
      <c r="EZ19" s="252">
        <f t="shared" ref="EZ19:FI21" si="49">SUMIF($N$55:$N$92,$N19,EZ$55:EZ$92)</f>
        <v>0</v>
      </c>
      <c r="FA19" s="252">
        <f t="shared" si="49"/>
        <v>0</v>
      </c>
      <c r="FB19" s="252">
        <f t="shared" si="49"/>
        <v>0</v>
      </c>
      <c r="FC19" s="252">
        <f t="shared" si="49"/>
        <v>0</v>
      </c>
      <c r="FD19" s="252">
        <f t="shared" si="49"/>
        <v>0</v>
      </c>
      <c r="FE19" s="252">
        <f t="shared" si="49"/>
        <v>0</v>
      </c>
      <c r="FF19" s="252">
        <f t="shared" si="49"/>
        <v>0</v>
      </c>
      <c r="FG19" s="252">
        <f t="shared" si="49"/>
        <v>0</v>
      </c>
      <c r="FH19" s="252">
        <f t="shared" si="49"/>
        <v>0</v>
      </c>
      <c r="FI19" s="252">
        <f t="shared" si="49"/>
        <v>0</v>
      </c>
      <c r="FJ19" s="252">
        <f t="shared" ref="FJ19:FS21" si="50">SUMIF($N$55:$N$92,$N19,FJ$55:FJ$92)</f>
        <v>0</v>
      </c>
      <c r="FK19" s="252">
        <f t="shared" si="50"/>
        <v>0</v>
      </c>
      <c r="FL19" s="252">
        <f t="shared" si="50"/>
        <v>0</v>
      </c>
      <c r="FM19" s="252">
        <f t="shared" si="50"/>
        <v>0</v>
      </c>
      <c r="FN19" s="252">
        <f t="shared" si="50"/>
        <v>0</v>
      </c>
      <c r="FO19" s="252">
        <f t="shared" si="50"/>
        <v>0</v>
      </c>
      <c r="FP19" s="252">
        <f t="shared" si="50"/>
        <v>0</v>
      </c>
      <c r="FQ19" s="252">
        <f t="shared" si="50"/>
        <v>0</v>
      </c>
      <c r="FR19" s="252">
        <f t="shared" si="50"/>
        <v>0</v>
      </c>
      <c r="FS19" s="252">
        <f t="shared" si="50"/>
        <v>0</v>
      </c>
      <c r="FT19" s="252">
        <f t="shared" ref="FT19:GE21" si="51">SUMIF($N$55:$N$92,$N19,FT$55:FT$92)</f>
        <v>0</v>
      </c>
      <c r="FU19" s="252">
        <f t="shared" si="51"/>
        <v>0</v>
      </c>
      <c r="FV19" s="252">
        <f t="shared" si="51"/>
        <v>0</v>
      </c>
      <c r="FW19" s="252">
        <f t="shared" si="51"/>
        <v>0</v>
      </c>
      <c r="FX19" s="252">
        <f t="shared" si="51"/>
        <v>0</v>
      </c>
      <c r="FY19" s="252">
        <f t="shared" si="51"/>
        <v>0</v>
      </c>
      <c r="FZ19" s="252">
        <f t="shared" si="51"/>
        <v>0</v>
      </c>
      <c r="GA19" s="252">
        <f t="shared" si="51"/>
        <v>0</v>
      </c>
      <c r="GB19" s="252">
        <f t="shared" si="51"/>
        <v>0</v>
      </c>
      <c r="GC19" s="252">
        <f t="shared" si="51"/>
        <v>0</v>
      </c>
      <c r="GD19" s="252">
        <f t="shared" si="51"/>
        <v>0</v>
      </c>
      <c r="GE19" s="252">
        <f t="shared" si="51"/>
        <v>0</v>
      </c>
      <c r="GF19" s="245"/>
      <c r="GG19" s="245"/>
      <c r="GH19" s="245"/>
      <c r="GI19" s="245"/>
      <c r="GJ19" s="245"/>
      <c r="GK19" s="245"/>
      <c r="GL19" s="245"/>
      <c r="GM19" s="245"/>
    </row>
    <row r="20" spans="1:195" ht="12" hidden="1" customHeight="1">
      <c r="F20" s="239" t="s">
        <v>103</v>
      </c>
      <c r="G20" s="592" t="s">
        <v>433</v>
      </c>
      <c r="H20" s="586"/>
      <c r="I20" s="586"/>
      <c r="J20" s="290" t="s">
        <v>69</v>
      </c>
      <c r="K20" s="289"/>
      <c r="L20" s="289"/>
      <c r="M20" s="289"/>
      <c r="N20" s="142" t="str">
        <f>F20 &amp; "::" &amp; L9</f>
        <v>3.1::ACTI</v>
      </c>
      <c r="O20" s="289"/>
      <c r="P20" s="252">
        <f t="shared" si="37"/>
        <v>0</v>
      </c>
      <c r="Q20" s="252">
        <f t="shared" si="37"/>
        <v>0</v>
      </c>
      <c r="R20" s="252">
        <f t="shared" si="37"/>
        <v>9238.7214999910047</v>
      </c>
      <c r="S20" s="252">
        <f t="shared" si="37"/>
        <v>7274.4703799937188</v>
      </c>
      <c r="T20" s="252">
        <f t="shared" si="37"/>
        <v>0</v>
      </c>
      <c r="U20" s="252">
        <f t="shared" si="37"/>
        <v>0</v>
      </c>
      <c r="V20" s="252">
        <f t="shared" si="37"/>
        <v>9238.7214999910047</v>
      </c>
      <c r="W20" s="252">
        <f t="shared" si="37"/>
        <v>7274.4703799937188</v>
      </c>
      <c r="X20" s="252">
        <f t="shared" si="37"/>
        <v>0</v>
      </c>
      <c r="Y20" s="252">
        <f t="shared" si="37"/>
        <v>0</v>
      </c>
      <c r="Z20" s="252">
        <f t="shared" si="38"/>
        <v>0</v>
      </c>
      <c r="AA20" s="252">
        <f t="shared" si="38"/>
        <v>0</v>
      </c>
      <c r="AB20" s="252">
        <f t="shared" si="38"/>
        <v>0</v>
      </c>
      <c r="AC20" s="252">
        <f t="shared" si="38"/>
        <v>0</v>
      </c>
      <c r="AD20" s="252">
        <f t="shared" si="38"/>
        <v>0</v>
      </c>
      <c r="AE20" s="252">
        <f t="shared" si="38"/>
        <v>0</v>
      </c>
      <c r="AF20" s="252">
        <f t="shared" si="38"/>
        <v>0</v>
      </c>
      <c r="AG20" s="252">
        <f t="shared" si="38"/>
        <v>0</v>
      </c>
      <c r="AH20" s="252">
        <f t="shared" si="38"/>
        <v>0</v>
      </c>
      <c r="AI20" s="252">
        <f t="shared" si="38"/>
        <v>0</v>
      </c>
      <c r="AJ20" s="252">
        <f t="shared" si="39"/>
        <v>0</v>
      </c>
      <c r="AK20" s="252">
        <f t="shared" si="39"/>
        <v>0</v>
      </c>
      <c r="AL20" s="252">
        <f t="shared" si="39"/>
        <v>0</v>
      </c>
      <c r="AM20" s="252">
        <f t="shared" si="39"/>
        <v>0</v>
      </c>
      <c r="AN20" s="252">
        <f t="shared" si="39"/>
        <v>0</v>
      </c>
      <c r="AO20" s="252">
        <f t="shared" si="39"/>
        <v>0</v>
      </c>
      <c r="AP20" s="252">
        <f t="shared" si="39"/>
        <v>0</v>
      </c>
      <c r="AQ20" s="252">
        <f t="shared" si="39"/>
        <v>0</v>
      </c>
      <c r="AR20" s="252">
        <f t="shared" si="39"/>
        <v>0</v>
      </c>
      <c r="AS20" s="252">
        <f t="shared" si="39"/>
        <v>0</v>
      </c>
      <c r="AT20" s="252">
        <f t="shared" si="40"/>
        <v>0</v>
      </c>
      <c r="AU20" s="252">
        <f t="shared" si="40"/>
        <v>0</v>
      </c>
      <c r="AV20" s="252">
        <f t="shared" si="40"/>
        <v>0</v>
      </c>
      <c r="AW20" s="252">
        <f t="shared" si="40"/>
        <v>0</v>
      </c>
      <c r="AX20" s="252">
        <f t="shared" si="40"/>
        <v>0</v>
      </c>
      <c r="AY20" s="252">
        <f t="shared" si="40"/>
        <v>0</v>
      </c>
      <c r="AZ20" s="252">
        <f t="shared" si="40"/>
        <v>0</v>
      </c>
      <c r="BA20" s="252">
        <f t="shared" si="40"/>
        <v>0</v>
      </c>
      <c r="BB20" s="252">
        <f t="shared" si="40"/>
        <v>0</v>
      </c>
      <c r="BC20" s="252">
        <f t="shared" si="40"/>
        <v>0</v>
      </c>
      <c r="BD20" s="252">
        <f t="shared" si="41"/>
        <v>0</v>
      </c>
      <c r="BE20" s="252">
        <f t="shared" si="41"/>
        <v>0</v>
      </c>
      <c r="BF20" s="252">
        <f t="shared" si="41"/>
        <v>0</v>
      </c>
      <c r="BG20" s="252">
        <f t="shared" si="41"/>
        <v>0</v>
      </c>
      <c r="BH20" s="252">
        <f t="shared" si="41"/>
        <v>0</v>
      </c>
      <c r="BI20" s="252">
        <f t="shared" si="41"/>
        <v>0</v>
      </c>
      <c r="BJ20" s="252">
        <f t="shared" si="41"/>
        <v>0</v>
      </c>
      <c r="BK20" s="252">
        <f t="shared" si="41"/>
        <v>0</v>
      </c>
      <c r="BL20" s="252">
        <f t="shared" si="41"/>
        <v>0</v>
      </c>
      <c r="BM20" s="252">
        <f t="shared" si="41"/>
        <v>0</v>
      </c>
      <c r="BN20" s="252">
        <f t="shared" si="41"/>
        <v>0</v>
      </c>
      <c r="BO20" s="252">
        <f t="shared" si="41"/>
        <v>0</v>
      </c>
      <c r="BP20" s="252">
        <f t="shared" si="41"/>
        <v>0</v>
      </c>
      <c r="BQ20" s="252">
        <f t="shared" si="41"/>
        <v>0</v>
      </c>
      <c r="BR20" s="252">
        <f t="shared" si="41"/>
        <v>0</v>
      </c>
      <c r="BS20" s="252">
        <f t="shared" si="41"/>
        <v>0</v>
      </c>
      <c r="BT20" s="252">
        <f t="shared" si="41"/>
        <v>0</v>
      </c>
      <c r="BU20" s="252">
        <f t="shared" si="41"/>
        <v>0</v>
      </c>
      <c r="BV20" s="252">
        <f t="shared" si="41"/>
        <v>0</v>
      </c>
      <c r="BW20" s="252">
        <f t="shared" si="41"/>
        <v>0</v>
      </c>
      <c r="BX20" s="252">
        <f t="shared" si="41"/>
        <v>0</v>
      </c>
      <c r="BY20" s="252">
        <f t="shared" si="41"/>
        <v>0</v>
      </c>
      <c r="BZ20" s="252">
        <f t="shared" si="41"/>
        <v>0</v>
      </c>
      <c r="CA20" s="252">
        <f t="shared" si="41"/>
        <v>0</v>
      </c>
      <c r="CB20" s="252">
        <f t="shared" si="41"/>
        <v>0</v>
      </c>
      <c r="CC20" s="252">
        <f t="shared" si="41"/>
        <v>0</v>
      </c>
      <c r="CD20" s="252">
        <f t="shared" si="42"/>
        <v>0</v>
      </c>
      <c r="CE20" s="252">
        <f t="shared" si="42"/>
        <v>0</v>
      </c>
      <c r="CF20" s="252">
        <f t="shared" si="42"/>
        <v>0</v>
      </c>
      <c r="CG20" s="252">
        <f t="shared" si="42"/>
        <v>0</v>
      </c>
      <c r="CH20" s="252">
        <f t="shared" si="42"/>
        <v>0</v>
      </c>
      <c r="CI20" s="252">
        <f t="shared" si="42"/>
        <v>0</v>
      </c>
      <c r="CJ20" s="252">
        <f t="shared" si="42"/>
        <v>0</v>
      </c>
      <c r="CK20" s="252">
        <f t="shared" si="42"/>
        <v>0</v>
      </c>
      <c r="CL20" s="252">
        <f t="shared" si="42"/>
        <v>0</v>
      </c>
      <c r="CM20" s="252">
        <f t="shared" si="42"/>
        <v>0</v>
      </c>
      <c r="CN20" s="252">
        <f t="shared" si="43"/>
        <v>0</v>
      </c>
      <c r="CO20" s="252">
        <f t="shared" si="43"/>
        <v>0</v>
      </c>
      <c r="CP20" s="252">
        <f t="shared" si="43"/>
        <v>0</v>
      </c>
      <c r="CQ20" s="252">
        <f t="shared" si="43"/>
        <v>0</v>
      </c>
      <c r="CR20" s="252">
        <f t="shared" si="43"/>
        <v>0</v>
      </c>
      <c r="CS20" s="252">
        <f t="shared" si="43"/>
        <v>0</v>
      </c>
      <c r="CT20" s="252">
        <f t="shared" si="43"/>
        <v>0</v>
      </c>
      <c r="CU20" s="252">
        <f t="shared" si="43"/>
        <v>0</v>
      </c>
      <c r="CV20" s="252">
        <f t="shared" si="43"/>
        <v>0</v>
      </c>
      <c r="CW20" s="252">
        <f t="shared" si="43"/>
        <v>0</v>
      </c>
      <c r="CX20" s="252">
        <f t="shared" si="44"/>
        <v>0</v>
      </c>
      <c r="CY20" s="252">
        <f t="shared" si="44"/>
        <v>0</v>
      </c>
      <c r="CZ20" s="252">
        <f t="shared" si="44"/>
        <v>0</v>
      </c>
      <c r="DA20" s="252">
        <f t="shared" si="44"/>
        <v>0</v>
      </c>
      <c r="DB20" s="252">
        <f t="shared" si="44"/>
        <v>0</v>
      </c>
      <c r="DC20" s="252">
        <f t="shared" si="44"/>
        <v>0</v>
      </c>
      <c r="DD20" s="252">
        <f t="shared" si="44"/>
        <v>0</v>
      </c>
      <c r="DE20" s="252">
        <f t="shared" si="44"/>
        <v>0</v>
      </c>
      <c r="DF20" s="252">
        <f t="shared" si="44"/>
        <v>0</v>
      </c>
      <c r="DG20" s="252">
        <f t="shared" si="44"/>
        <v>0</v>
      </c>
      <c r="DH20" s="252">
        <f t="shared" si="45"/>
        <v>0</v>
      </c>
      <c r="DI20" s="252">
        <f t="shared" si="45"/>
        <v>0</v>
      </c>
      <c r="DJ20" s="252">
        <f t="shared" si="45"/>
        <v>0</v>
      </c>
      <c r="DK20" s="252">
        <f t="shared" si="45"/>
        <v>0</v>
      </c>
      <c r="DL20" s="252">
        <f t="shared" si="45"/>
        <v>0</v>
      </c>
      <c r="DM20" s="252">
        <f t="shared" si="45"/>
        <v>0</v>
      </c>
      <c r="DN20" s="252">
        <f t="shared" si="45"/>
        <v>0</v>
      </c>
      <c r="DO20" s="252">
        <f t="shared" si="45"/>
        <v>0</v>
      </c>
      <c r="DP20" s="252">
        <f t="shared" si="45"/>
        <v>0</v>
      </c>
      <c r="DQ20" s="252">
        <f t="shared" si="45"/>
        <v>0</v>
      </c>
      <c r="DR20" s="252">
        <f t="shared" si="46"/>
        <v>0</v>
      </c>
      <c r="DS20" s="252">
        <f t="shared" si="46"/>
        <v>0</v>
      </c>
      <c r="DT20" s="252">
        <f t="shared" si="46"/>
        <v>0</v>
      </c>
      <c r="DU20" s="252">
        <f t="shared" si="46"/>
        <v>0</v>
      </c>
      <c r="DV20" s="252">
        <f t="shared" si="46"/>
        <v>0</v>
      </c>
      <c r="DW20" s="252">
        <f t="shared" si="46"/>
        <v>0</v>
      </c>
      <c r="DX20" s="252">
        <f t="shared" si="46"/>
        <v>0</v>
      </c>
      <c r="DY20" s="252">
        <f t="shared" si="46"/>
        <v>0</v>
      </c>
      <c r="DZ20" s="252">
        <f t="shared" si="46"/>
        <v>0</v>
      </c>
      <c r="EA20" s="252">
        <f t="shared" si="46"/>
        <v>0</v>
      </c>
      <c r="EB20" s="252">
        <f t="shared" si="47"/>
        <v>0</v>
      </c>
      <c r="EC20" s="252">
        <f t="shared" si="47"/>
        <v>0</v>
      </c>
      <c r="ED20" s="252">
        <f t="shared" si="47"/>
        <v>0</v>
      </c>
      <c r="EE20" s="252">
        <f t="shared" si="47"/>
        <v>0</v>
      </c>
      <c r="EF20" s="252">
        <f t="shared" si="47"/>
        <v>0</v>
      </c>
      <c r="EG20" s="252">
        <f t="shared" si="47"/>
        <v>0</v>
      </c>
      <c r="EH20" s="252">
        <f t="shared" si="47"/>
        <v>0</v>
      </c>
      <c r="EI20" s="252">
        <f t="shared" si="47"/>
        <v>0</v>
      </c>
      <c r="EJ20" s="252">
        <f t="shared" si="47"/>
        <v>0</v>
      </c>
      <c r="EK20" s="252">
        <f t="shared" si="47"/>
        <v>0</v>
      </c>
      <c r="EL20" s="252">
        <f t="shared" si="48"/>
        <v>0</v>
      </c>
      <c r="EM20" s="252">
        <f t="shared" si="48"/>
        <v>0</v>
      </c>
      <c r="EN20" s="252">
        <f t="shared" si="48"/>
        <v>0</v>
      </c>
      <c r="EO20" s="252">
        <f t="shared" si="48"/>
        <v>0</v>
      </c>
      <c r="EP20" s="252">
        <f t="shared" si="48"/>
        <v>0</v>
      </c>
      <c r="EQ20" s="252">
        <f t="shared" si="48"/>
        <v>0</v>
      </c>
      <c r="ER20" s="251"/>
      <c r="ES20" s="251"/>
      <c r="ET20" s="251"/>
      <c r="EU20" s="251"/>
      <c r="EV20" s="251"/>
      <c r="EW20" s="251"/>
      <c r="EX20" s="251"/>
      <c r="EY20" s="251"/>
      <c r="EZ20" s="252">
        <f t="shared" si="49"/>
        <v>0</v>
      </c>
      <c r="FA20" s="252">
        <f t="shared" si="49"/>
        <v>0</v>
      </c>
      <c r="FB20" s="252">
        <f t="shared" si="49"/>
        <v>0</v>
      </c>
      <c r="FC20" s="252">
        <f t="shared" si="49"/>
        <v>0</v>
      </c>
      <c r="FD20" s="252">
        <f t="shared" si="49"/>
        <v>0</v>
      </c>
      <c r="FE20" s="252">
        <f t="shared" si="49"/>
        <v>0</v>
      </c>
      <c r="FF20" s="252">
        <f t="shared" si="49"/>
        <v>0</v>
      </c>
      <c r="FG20" s="252">
        <f t="shared" si="49"/>
        <v>0</v>
      </c>
      <c r="FH20" s="252">
        <f t="shared" si="49"/>
        <v>0</v>
      </c>
      <c r="FI20" s="252">
        <f t="shared" si="49"/>
        <v>0</v>
      </c>
      <c r="FJ20" s="252">
        <f t="shared" si="50"/>
        <v>0</v>
      </c>
      <c r="FK20" s="252">
        <f t="shared" si="50"/>
        <v>0</v>
      </c>
      <c r="FL20" s="252">
        <f t="shared" si="50"/>
        <v>0</v>
      </c>
      <c r="FM20" s="252">
        <f t="shared" si="50"/>
        <v>0</v>
      </c>
      <c r="FN20" s="252">
        <f t="shared" si="50"/>
        <v>0</v>
      </c>
      <c r="FO20" s="252">
        <f t="shared" si="50"/>
        <v>0</v>
      </c>
      <c r="FP20" s="252">
        <f t="shared" si="50"/>
        <v>0</v>
      </c>
      <c r="FQ20" s="252">
        <f t="shared" si="50"/>
        <v>0</v>
      </c>
      <c r="FR20" s="252">
        <f t="shared" si="50"/>
        <v>0</v>
      </c>
      <c r="FS20" s="252">
        <f t="shared" si="50"/>
        <v>0</v>
      </c>
      <c r="FT20" s="252">
        <f t="shared" si="51"/>
        <v>0</v>
      </c>
      <c r="FU20" s="252">
        <f t="shared" si="51"/>
        <v>0</v>
      </c>
      <c r="FV20" s="252">
        <f t="shared" si="51"/>
        <v>0</v>
      </c>
      <c r="FW20" s="252">
        <f t="shared" si="51"/>
        <v>0</v>
      </c>
      <c r="FX20" s="252">
        <f t="shared" si="51"/>
        <v>0</v>
      </c>
      <c r="FY20" s="252">
        <f t="shared" si="51"/>
        <v>0</v>
      </c>
      <c r="FZ20" s="252">
        <f t="shared" si="51"/>
        <v>0</v>
      </c>
      <c r="GA20" s="252">
        <f t="shared" si="51"/>
        <v>0</v>
      </c>
      <c r="GB20" s="252">
        <f t="shared" si="51"/>
        <v>0</v>
      </c>
      <c r="GC20" s="252">
        <f t="shared" si="51"/>
        <v>0</v>
      </c>
      <c r="GD20" s="252">
        <f t="shared" si="51"/>
        <v>0</v>
      </c>
      <c r="GE20" s="252">
        <f t="shared" si="51"/>
        <v>0</v>
      </c>
      <c r="GF20" s="245"/>
      <c r="GG20" s="245"/>
      <c r="GH20" s="245"/>
      <c r="GI20" s="245"/>
      <c r="GJ20" s="245"/>
      <c r="GK20" s="245"/>
      <c r="GL20" s="245"/>
      <c r="GM20" s="245"/>
    </row>
    <row r="21" spans="1:195" ht="12" hidden="1" customHeight="1">
      <c r="F21" s="239" t="s">
        <v>104</v>
      </c>
      <c r="G21" s="592"/>
      <c r="H21" s="586"/>
      <c r="I21" s="586"/>
      <c r="J21" s="290" t="s">
        <v>70</v>
      </c>
      <c r="K21" s="289"/>
      <c r="L21" s="289"/>
      <c r="M21" s="289"/>
      <c r="N21" s="142" t="str">
        <f>F21 &amp; "::" &amp; L9</f>
        <v>3.2::ACTI</v>
      </c>
      <c r="O21" s="289"/>
      <c r="P21" s="252">
        <f t="shared" si="37"/>
        <v>0</v>
      </c>
      <c r="Q21" s="252">
        <f t="shared" si="37"/>
        <v>0</v>
      </c>
      <c r="R21" s="252">
        <f t="shared" si="37"/>
        <v>11086.465799989206</v>
      </c>
      <c r="S21" s="252">
        <f t="shared" si="37"/>
        <v>8729.3644559924614</v>
      </c>
      <c r="T21" s="252">
        <f t="shared" si="37"/>
        <v>0</v>
      </c>
      <c r="U21" s="252">
        <f t="shared" si="37"/>
        <v>0</v>
      </c>
      <c r="V21" s="252">
        <f t="shared" si="37"/>
        <v>11086.465799989206</v>
      </c>
      <c r="W21" s="252">
        <f t="shared" si="37"/>
        <v>8729.3644559924614</v>
      </c>
      <c r="X21" s="252">
        <f t="shared" si="37"/>
        <v>0</v>
      </c>
      <c r="Y21" s="252">
        <f t="shared" si="37"/>
        <v>0</v>
      </c>
      <c r="Z21" s="252">
        <f t="shared" si="38"/>
        <v>0</v>
      </c>
      <c r="AA21" s="252">
        <f t="shared" si="38"/>
        <v>0</v>
      </c>
      <c r="AB21" s="252">
        <f t="shared" si="38"/>
        <v>0</v>
      </c>
      <c r="AC21" s="252">
        <f t="shared" si="38"/>
        <v>0</v>
      </c>
      <c r="AD21" s="252">
        <f t="shared" si="38"/>
        <v>0</v>
      </c>
      <c r="AE21" s="252">
        <f t="shared" si="38"/>
        <v>0</v>
      </c>
      <c r="AF21" s="252">
        <f t="shared" si="38"/>
        <v>0</v>
      </c>
      <c r="AG21" s="252">
        <f t="shared" si="38"/>
        <v>0</v>
      </c>
      <c r="AH21" s="252">
        <f t="shared" si="38"/>
        <v>0</v>
      </c>
      <c r="AI21" s="252">
        <f t="shared" si="38"/>
        <v>0</v>
      </c>
      <c r="AJ21" s="252">
        <f t="shared" si="39"/>
        <v>0</v>
      </c>
      <c r="AK21" s="252">
        <f t="shared" si="39"/>
        <v>0</v>
      </c>
      <c r="AL21" s="252">
        <f t="shared" si="39"/>
        <v>0</v>
      </c>
      <c r="AM21" s="252">
        <f t="shared" si="39"/>
        <v>0</v>
      </c>
      <c r="AN21" s="252">
        <f t="shared" si="39"/>
        <v>0</v>
      </c>
      <c r="AO21" s="252">
        <f t="shared" si="39"/>
        <v>0</v>
      </c>
      <c r="AP21" s="252">
        <f t="shared" si="39"/>
        <v>0</v>
      </c>
      <c r="AQ21" s="252">
        <f t="shared" si="39"/>
        <v>0</v>
      </c>
      <c r="AR21" s="252">
        <f t="shared" si="39"/>
        <v>0</v>
      </c>
      <c r="AS21" s="252">
        <f t="shared" si="39"/>
        <v>0</v>
      </c>
      <c r="AT21" s="252">
        <f t="shared" si="40"/>
        <v>0</v>
      </c>
      <c r="AU21" s="252">
        <f t="shared" si="40"/>
        <v>0</v>
      </c>
      <c r="AV21" s="252">
        <f t="shared" si="40"/>
        <v>0</v>
      </c>
      <c r="AW21" s="252">
        <f t="shared" si="40"/>
        <v>0</v>
      </c>
      <c r="AX21" s="252">
        <f t="shared" si="40"/>
        <v>0</v>
      </c>
      <c r="AY21" s="252">
        <f t="shared" si="40"/>
        <v>0</v>
      </c>
      <c r="AZ21" s="252">
        <f t="shared" si="40"/>
        <v>0</v>
      </c>
      <c r="BA21" s="252">
        <f t="shared" si="40"/>
        <v>0</v>
      </c>
      <c r="BB21" s="252">
        <f t="shared" si="40"/>
        <v>0</v>
      </c>
      <c r="BC21" s="252">
        <f t="shared" si="40"/>
        <v>0</v>
      </c>
      <c r="BD21" s="252">
        <f t="shared" si="41"/>
        <v>0</v>
      </c>
      <c r="BE21" s="252">
        <f t="shared" si="41"/>
        <v>0</v>
      </c>
      <c r="BF21" s="252">
        <f t="shared" si="41"/>
        <v>0</v>
      </c>
      <c r="BG21" s="252">
        <f t="shared" si="41"/>
        <v>0</v>
      </c>
      <c r="BH21" s="252">
        <f t="shared" si="41"/>
        <v>0</v>
      </c>
      <c r="BI21" s="252">
        <f t="shared" si="41"/>
        <v>0</v>
      </c>
      <c r="BJ21" s="252">
        <f t="shared" si="41"/>
        <v>0</v>
      </c>
      <c r="BK21" s="252">
        <f t="shared" si="41"/>
        <v>0</v>
      </c>
      <c r="BL21" s="252">
        <f t="shared" si="41"/>
        <v>0</v>
      </c>
      <c r="BM21" s="252">
        <f t="shared" si="41"/>
        <v>0</v>
      </c>
      <c r="BN21" s="252">
        <f t="shared" si="41"/>
        <v>0</v>
      </c>
      <c r="BO21" s="252">
        <f t="shared" si="41"/>
        <v>0</v>
      </c>
      <c r="BP21" s="252">
        <f t="shared" si="41"/>
        <v>0</v>
      </c>
      <c r="BQ21" s="252">
        <f t="shared" si="41"/>
        <v>0</v>
      </c>
      <c r="BR21" s="252">
        <f t="shared" si="41"/>
        <v>0</v>
      </c>
      <c r="BS21" s="252">
        <f t="shared" si="41"/>
        <v>0</v>
      </c>
      <c r="BT21" s="252">
        <f t="shared" si="41"/>
        <v>0</v>
      </c>
      <c r="BU21" s="252">
        <f t="shared" si="41"/>
        <v>0</v>
      </c>
      <c r="BV21" s="252">
        <f t="shared" si="41"/>
        <v>0</v>
      </c>
      <c r="BW21" s="252">
        <f t="shared" si="41"/>
        <v>0</v>
      </c>
      <c r="BX21" s="252">
        <f t="shared" si="41"/>
        <v>0</v>
      </c>
      <c r="BY21" s="252">
        <f t="shared" si="41"/>
        <v>0</v>
      </c>
      <c r="BZ21" s="252">
        <f t="shared" si="41"/>
        <v>0</v>
      </c>
      <c r="CA21" s="252">
        <f t="shared" si="41"/>
        <v>0</v>
      </c>
      <c r="CB21" s="252">
        <f t="shared" si="41"/>
        <v>0</v>
      </c>
      <c r="CC21" s="252">
        <f t="shared" si="41"/>
        <v>0</v>
      </c>
      <c r="CD21" s="252">
        <f t="shared" si="42"/>
        <v>0</v>
      </c>
      <c r="CE21" s="252">
        <f t="shared" si="42"/>
        <v>0</v>
      </c>
      <c r="CF21" s="252">
        <f t="shared" si="42"/>
        <v>0</v>
      </c>
      <c r="CG21" s="252">
        <f t="shared" si="42"/>
        <v>0</v>
      </c>
      <c r="CH21" s="252">
        <f t="shared" si="42"/>
        <v>0</v>
      </c>
      <c r="CI21" s="252">
        <f t="shared" si="42"/>
        <v>0</v>
      </c>
      <c r="CJ21" s="252">
        <f t="shared" si="42"/>
        <v>0</v>
      </c>
      <c r="CK21" s="252">
        <f t="shared" si="42"/>
        <v>0</v>
      </c>
      <c r="CL21" s="252">
        <f t="shared" si="42"/>
        <v>0</v>
      </c>
      <c r="CM21" s="252">
        <f t="shared" si="42"/>
        <v>0</v>
      </c>
      <c r="CN21" s="252">
        <f t="shared" si="43"/>
        <v>0</v>
      </c>
      <c r="CO21" s="252">
        <f t="shared" si="43"/>
        <v>0</v>
      </c>
      <c r="CP21" s="252">
        <f t="shared" si="43"/>
        <v>0</v>
      </c>
      <c r="CQ21" s="252">
        <f t="shared" si="43"/>
        <v>0</v>
      </c>
      <c r="CR21" s="252">
        <f t="shared" si="43"/>
        <v>0</v>
      </c>
      <c r="CS21" s="252">
        <f t="shared" si="43"/>
        <v>0</v>
      </c>
      <c r="CT21" s="252">
        <f t="shared" si="43"/>
        <v>0</v>
      </c>
      <c r="CU21" s="252">
        <f t="shared" si="43"/>
        <v>0</v>
      </c>
      <c r="CV21" s="252">
        <f t="shared" si="43"/>
        <v>0</v>
      </c>
      <c r="CW21" s="252">
        <f t="shared" si="43"/>
        <v>0</v>
      </c>
      <c r="CX21" s="252">
        <f t="shared" si="44"/>
        <v>0</v>
      </c>
      <c r="CY21" s="252">
        <f t="shared" si="44"/>
        <v>0</v>
      </c>
      <c r="CZ21" s="252">
        <f t="shared" si="44"/>
        <v>0</v>
      </c>
      <c r="DA21" s="252">
        <f t="shared" si="44"/>
        <v>0</v>
      </c>
      <c r="DB21" s="252">
        <f t="shared" si="44"/>
        <v>0</v>
      </c>
      <c r="DC21" s="252">
        <f t="shared" si="44"/>
        <v>0</v>
      </c>
      <c r="DD21" s="252">
        <f t="shared" si="44"/>
        <v>0</v>
      </c>
      <c r="DE21" s="252">
        <f t="shared" si="44"/>
        <v>0</v>
      </c>
      <c r="DF21" s="252">
        <f t="shared" si="44"/>
        <v>0</v>
      </c>
      <c r="DG21" s="252">
        <f t="shared" si="44"/>
        <v>0</v>
      </c>
      <c r="DH21" s="252">
        <f t="shared" si="45"/>
        <v>0</v>
      </c>
      <c r="DI21" s="252">
        <f t="shared" si="45"/>
        <v>0</v>
      </c>
      <c r="DJ21" s="252">
        <f t="shared" si="45"/>
        <v>0</v>
      </c>
      <c r="DK21" s="252">
        <f t="shared" si="45"/>
        <v>0</v>
      </c>
      <c r="DL21" s="252">
        <f t="shared" si="45"/>
        <v>0</v>
      </c>
      <c r="DM21" s="252">
        <f t="shared" si="45"/>
        <v>0</v>
      </c>
      <c r="DN21" s="252">
        <f t="shared" si="45"/>
        <v>0</v>
      </c>
      <c r="DO21" s="252">
        <f t="shared" si="45"/>
        <v>0</v>
      </c>
      <c r="DP21" s="252">
        <f t="shared" si="45"/>
        <v>0</v>
      </c>
      <c r="DQ21" s="252">
        <f t="shared" si="45"/>
        <v>0</v>
      </c>
      <c r="DR21" s="252">
        <f t="shared" si="46"/>
        <v>0</v>
      </c>
      <c r="DS21" s="252">
        <f t="shared" si="46"/>
        <v>0</v>
      </c>
      <c r="DT21" s="252">
        <f t="shared" si="46"/>
        <v>0</v>
      </c>
      <c r="DU21" s="252">
        <f t="shared" si="46"/>
        <v>0</v>
      </c>
      <c r="DV21" s="252">
        <f t="shared" si="46"/>
        <v>0</v>
      </c>
      <c r="DW21" s="252">
        <f t="shared" si="46"/>
        <v>0</v>
      </c>
      <c r="DX21" s="252">
        <f t="shared" si="46"/>
        <v>0</v>
      </c>
      <c r="DY21" s="252">
        <f t="shared" si="46"/>
        <v>0</v>
      </c>
      <c r="DZ21" s="252">
        <f t="shared" si="46"/>
        <v>0</v>
      </c>
      <c r="EA21" s="252">
        <f t="shared" si="46"/>
        <v>0</v>
      </c>
      <c r="EB21" s="252">
        <f t="shared" si="47"/>
        <v>0</v>
      </c>
      <c r="EC21" s="252">
        <f t="shared" si="47"/>
        <v>0</v>
      </c>
      <c r="ED21" s="252">
        <f t="shared" si="47"/>
        <v>0</v>
      </c>
      <c r="EE21" s="252">
        <f t="shared" si="47"/>
        <v>0</v>
      </c>
      <c r="EF21" s="252">
        <f t="shared" si="47"/>
        <v>0</v>
      </c>
      <c r="EG21" s="252">
        <f t="shared" si="47"/>
        <v>0</v>
      </c>
      <c r="EH21" s="252">
        <f t="shared" si="47"/>
        <v>0</v>
      </c>
      <c r="EI21" s="252">
        <f t="shared" si="47"/>
        <v>0</v>
      </c>
      <c r="EJ21" s="252">
        <f t="shared" si="47"/>
        <v>0</v>
      </c>
      <c r="EK21" s="252">
        <f t="shared" si="47"/>
        <v>0</v>
      </c>
      <c r="EL21" s="252">
        <f t="shared" si="48"/>
        <v>0</v>
      </c>
      <c r="EM21" s="252">
        <f t="shared" si="48"/>
        <v>0</v>
      </c>
      <c r="EN21" s="252">
        <f t="shared" si="48"/>
        <v>0</v>
      </c>
      <c r="EO21" s="252">
        <f t="shared" si="48"/>
        <v>0</v>
      </c>
      <c r="EP21" s="252">
        <f t="shared" si="48"/>
        <v>0</v>
      </c>
      <c r="EQ21" s="252">
        <f t="shared" si="48"/>
        <v>0</v>
      </c>
      <c r="ER21" s="251"/>
      <c r="ES21" s="251"/>
      <c r="ET21" s="251"/>
      <c r="EU21" s="251"/>
      <c r="EV21" s="251"/>
      <c r="EW21" s="251"/>
      <c r="EX21" s="251"/>
      <c r="EY21" s="251"/>
      <c r="EZ21" s="252">
        <f t="shared" si="49"/>
        <v>0</v>
      </c>
      <c r="FA21" s="252">
        <f t="shared" si="49"/>
        <v>0</v>
      </c>
      <c r="FB21" s="252">
        <f t="shared" si="49"/>
        <v>0</v>
      </c>
      <c r="FC21" s="252">
        <f t="shared" si="49"/>
        <v>0</v>
      </c>
      <c r="FD21" s="252">
        <f t="shared" si="49"/>
        <v>0</v>
      </c>
      <c r="FE21" s="252">
        <f t="shared" si="49"/>
        <v>0</v>
      </c>
      <c r="FF21" s="252">
        <f t="shared" si="49"/>
        <v>0</v>
      </c>
      <c r="FG21" s="252">
        <f t="shared" si="49"/>
        <v>0</v>
      </c>
      <c r="FH21" s="252">
        <f t="shared" si="49"/>
        <v>0</v>
      </c>
      <c r="FI21" s="252">
        <f t="shared" si="49"/>
        <v>0</v>
      </c>
      <c r="FJ21" s="252">
        <f t="shared" si="50"/>
        <v>0</v>
      </c>
      <c r="FK21" s="252">
        <f t="shared" si="50"/>
        <v>0</v>
      </c>
      <c r="FL21" s="252">
        <f t="shared" si="50"/>
        <v>0</v>
      </c>
      <c r="FM21" s="252">
        <f t="shared" si="50"/>
        <v>0</v>
      </c>
      <c r="FN21" s="252">
        <f t="shared" si="50"/>
        <v>0</v>
      </c>
      <c r="FO21" s="252">
        <f t="shared" si="50"/>
        <v>0</v>
      </c>
      <c r="FP21" s="252">
        <f t="shared" si="50"/>
        <v>0</v>
      </c>
      <c r="FQ21" s="252">
        <f t="shared" si="50"/>
        <v>0</v>
      </c>
      <c r="FR21" s="252">
        <f t="shared" si="50"/>
        <v>0</v>
      </c>
      <c r="FS21" s="252">
        <f t="shared" si="50"/>
        <v>0</v>
      </c>
      <c r="FT21" s="252">
        <f t="shared" si="51"/>
        <v>0</v>
      </c>
      <c r="FU21" s="252">
        <f t="shared" si="51"/>
        <v>0</v>
      </c>
      <c r="FV21" s="252">
        <f t="shared" si="51"/>
        <v>0</v>
      </c>
      <c r="FW21" s="252">
        <f t="shared" si="51"/>
        <v>0</v>
      </c>
      <c r="FX21" s="252">
        <f t="shared" si="51"/>
        <v>0</v>
      </c>
      <c r="FY21" s="252">
        <f t="shared" si="51"/>
        <v>0</v>
      </c>
      <c r="FZ21" s="252">
        <f t="shared" si="51"/>
        <v>0</v>
      </c>
      <c r="GA21" s="252">
        <f t="shared" si="51"/>
        <v>0</v>
      </c>
      <c r="GB21" s="252">
        <f t="shared" si="51"/>
        <v>0</v>
      </c>
      <c r="GC21" s="252">
        <f t="shared" si="51"/>
        <v>0</v>
      </c>
      <c r="GD21" s="252">
        <f t="shared" si="51"/>
        <v>0</v>
      </c>
      <c r="GE21" s="252">
        <f t="shared" si="51"/>
        <v>0</v>
      </c>
      <c r="GF21" s="245"/>
      <c r="GG21" s="245"/>
      <c r="GH21" s="245"/>
      <c r="GI21" s="245"/>
      <c r="GJ21" s="245"/>
      <c r="GK21" s="245"/>
      <c r="GL21" s="245"/>
      <c r="GM21" s="245"/>
    </row>
    <row r="22" spans="1:195" ht="12" hidden="1" customHeight="1">
      <c r="F22" s="239" t="s">
        <v>105</v>
      </c>
      <c r="G22" s="587" t="s">
        <v>434</v>
      </c>
      <c r="H22" s="533"/>
      <c r="I22" s="531" t="s">
        <v>452</v>
      </c>
      <c r="J22" s="290" t="s">
        <v>69</v>
      </c>
      <c r="K22" s="289"/>
      <c r="L22" s="289"/>
      <c r="M22" s="289"/>
      <c r="N22" s="142" t="str">
        <f>F22 &amp; "::" &amp; L9</f>
        <v>4.1.1::ACTI</v>
      </c>
      <c r="O22" s="289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51"/>
      <c r="CO22" s="251"/>
      <c r="CP22" s="251"/>
      <c r="CQ22" s="251"/>
      <c r="CR22" s="251"/>
      <c r="CS22" s="251"/>
      <c r="CT22" s="251"/>
      <c r="CU22" s="251"/>
      <c r="CV22" s="251"/>
      <c r="CW22" s="251"/>
      <c r="CX22" s="251"/>
      <c r="CY22" s="251"/>
      <c r="CZ22" s="251"/>
      <c r="DA22" s="251"/>
      <c r="DB22" s="251"/>
      <c r="DC22" s="251"/>
      <c r="DD22" s="251"/>
      <c r="DE22" s="251"/>
      <c r="DF22" s="251"/>
      <c r="DG22" s="251"/>
      <c r="DH22" s="251"/>
      <c r="DI22" s="251"/>
      <c r="DJ22" s="251"/>
      <c r="DK22" s="251"/>
      <c r="DL22" s="251"/>
      <c r="DM22" s="251"/>
      <c r="DN22" s="251"/>
      <c r="DO22" s="251"/>
      <c r="DP22" s="251"/>
      <c r="DQ22" s="251"/>
      <c r="DR22" s="251"/>
      <c r="DS22" s="251"/>
      <c r="DT22" s="251"/>
      <c r="DU22" s="251"/>
      <c r="DV22" s="251"/>
      <c r="DW22" s="251"/>
      <c r="DX22" s="251"/>
      <c r="DY22" s="251"/>
      <c r="DZ22" s="251"/>
      <c r="EA22" s="251"/>
      <c r="EB22" s="251"/>
      <c r="EC22" s="251"/>
      <c r="ED22" s="251"/>
      <c r="EE22" s="251"/>
      <c r="EF22" s="251"/>
      <c r="EG22" s="251"/>
      <c r="EH22" s="251"/>
      <c r="EI22" s="251"/>
      <c r="EJ22" s="251"/>
      <c r="EK22" s="251"/>
      <c r="EL22" s="251"/>
      <c r="EM22" s="251"/>
      <c r="EN22" s="251"/>
      <c r="EO22" s="251"/>
      <c r="EP22" s="251"/>
      <c r="EQ22" s="251"/>
      <c r="ER22" s="251"/>
      <c r="ES22" s="251"/>
      <c r="ET22" s="251"/>
      <c r="EU22" s="251"/>
      <c r="EV22" s="251"/>
      <c r="EW22" s="251"/>
      <c r="EX22" s="251"/>
      <c r="EY22" s="251"/>
      <c r="EZ22" s="251"/>
      <c r="FA22" s="251"/>
      <c r="FB22" s="251"/>
      <c r="FC22" s="251"/>
      <c r="FD22" s="251"/>
      <c r="FE22" s="251"/>
      <c r="FF22" s="251"/>
      <c r="FG22" s="251"/>
      <c r="FH22" s="251"/>
      <c r="FI22" s="251"/>
      <c r="FJ22" s="251"/>
      <c r="FK22" s="251"/>
      <c r="FL22" s="251"/>
      <c r="FM22" s="251"/>
      <c r="FN22" s="251"/>
      <c r="FO22" s="251"/>
      <c r="FP22" s="251"/>
      <c r="FQ22" s="251"/>
      <c r="FR22" s="251"/>
      <c r="FS22" s="251"/>
      <c r="FT22" s="251"/>
      <c r="FU22" s="251"/>
      <c r="FV22" s="251"/>
      <c r="FW22" s="251"/>
      <c r="FX22" s="251"/>
      <c r="FY22" s="251"/>
      <c r="FZ22" s="251"/>
      <c r="GA22" s="251"/>
      <c r="GB22" s="251"/>
      <c r="GC22" s="251"/>
      <c r="GD22" s="251"/>
      <c r="GE22" s="251"/>
      <c r="GF22" s="245"/>
      <c r="GG22" s="245"/>
      <c r="GH22" s="245"/>
      <c r="GI22" s="245"/>
      <c r="GJ22" s="245"/>
      <c r="GK22" s="245"/>
      <c r="GL22" s="245"/>
      <c r="GM22" s="245"/>
    </row>
    <row r="23" spans="1:195" ht="12" hidden="1" customHeight="1">
      <c r="F23" s="239" t="s">
        <v>284</v>
      </c>
      <c r="G23" s="593"/>
      <c r="H23" s="533"/>
      <c r="I23" s="533"/>
      <c r="J23" s="290" t="s">
        <v>70</v>
      </c>
      <c r="K23" s="289"/>
      <c r="L23" s="289"/>
      <c r="M23" s="289"/>
      <c r="N23" s="142" t="str">
        <f>F23 &amp; "::" &amp; L9</f>
        <v>4.1.2::ACTI</v>
      </c>
      <c r="O23" s="289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1"/>
      <c r="DF23" s="251"/>
      <c r="DG23" s="251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51"/>
      <c r="DY23" s="251"/>
      <c r="DZ23" s="251"/>
      <c r="EA23" s="251"/>
      <c r="EB23" s="251"/>
      <c r="EC23" s="251"/>
      <c r="ED23" s="251"/>
      <c r="EE23" s="251"/>
      <c r="EF23" s="251"/>
      <c r="EG23" s="251"/>
      <c r="EH23" s="251"/>
      <c r="EI23" s="251"/>
      <c r="EJ23" s="251"/>
      <c r="EK23" s="251"/>
      <c r="EL23" s="251"/>
      <c r="EM23" s="251"/>
      <c r="EN23" s="251"/>
      <c r="EO23" s="251"/>
      <c r="EP23" s="251"/>
      <c r="EQ23" s="251"/>
      <c r="ER23" s="251"/>
      <c r="ES23" s="251"/>
      <c r="ET23" s="251"/>
      <c r="EU23" s="251"/>
      <c r="EV23" s="251"/>
      <c r="EW23" s="251"/>
      <c r="EX23" s="251"/>
      <c r="EY23" s="251"/>
      <c r="EZ23" s="251"/>
      <c r="FA23" s="251"/>
      <c r="FB23" s="251"/>
      <c r="FC23" s="251"/>
      <c r="FD23" s="251"/>
      <c r="FE23" s="251"/>
      <c r="FF23" s="251"/>
      <c r="FG23" s="251"/>
      <c r="FH23" s="251"/>
      <c r="FI23" s="251"/>
      <c r="FJ23" s="251"/>
      <c r="FK23" s="251"/>
      <c r="FL23" s="251"/>
      <c r="FM23" s="251"/>
      <c r="FN23" s="251"/>
      <c r="FO23" s="251"/>
      <c r="FP23" s="251"/>
      <c r="FQ23" s="251"/>
      <c r="FR23" s="251"/>
      <c r="FS23" s="251"/>
      <c r="FT23" s="251"/>
      <c r="FU23" s="251"/>
      <c r="FV23" s="251"/>
      <c r="FW23" s="251"/>
      <c r="FX23" s="251"/>
      <c r="FY23" s="251"/>
      <c r="FZ23" s="251"/>
      <c r="GA23" s="251"/>
      <c r="GB23" s="251"/>
      <c r="GC23" s="251"/>
      <c r="GD23" s="251"/>
      <c r="GE23" s="251"/>
      <c r="GF23" s="245"/>
      <c r="GG23" s="245"/>
      <c r="GH23" s="245"/>
      <c r="GI23" s="245"/>
      <c r="GJ23" s="245"/>
      <c r="GK23" s="245"/>
      <c r="GL23" s="245"/>
      <c r="GM23" s="245"/>
    </row>
    <row r="24" spans="1:195" ht="12" hidden="1" customHeight="1">
      <c r="F24" s="239" t="s">
        <v>106</v>
      </c>
      <c r="G24" s="593"/>
      <c r="H24" s="533"/>
      <c r="I24" s="531" t="s">
        <v>321</v>
      </c>
      <c r="J24" s="595"/>
      <c r="K24" s="289"/>
      <c r="L24" s="289"/>
      <c r="M24" s="289"/>
      <c r="N24" s="142" t="str">
        <f>F24 &amp; "::" &amp; L9</f>
        <v>4.2::ACTI</v>
      </c>
      <c r="O24" s="289"/>
      <c r="P24" s="252">
        <f t="shared" ref="P24:AE24" si="52">SUMIF($N$55:$N$92,$N24,P$55:P$92)</f>
        <v>0</v>
      </c>
      <c r="Q24" s="252">
        <f t="shared" si="52"/>
        <v>0</v>
      </c>
      <c r="R24" s="252">
        <f t="shared" si="52"/>
        <v>0</v>
      </c>
      <c r="S24" s="252">
        <f t="shared" si="52"/>
        <v>0</v>
      </c>
      <c r="T24" s="252">
        <f t="shared" si="52"/>
        <v>0</v>
      </c>
      <c r="U24" s="252">
        <f t="shared" si="52"/>
        <v>0</v>
      </c>
      <c r="V24" s="252">
        <f t="shared" si="52"/>
        <v>0</v>
      </c>
      <c r="W24" s="252">
        <f t="shared" si="52"/>
        <v>0</v>
      </c>
      <c r="X24" s="252">
        <f t="shared" si="52"/>
        <v>0</v>
      </c>
      <c r="Y24" s="252">
        <f t="shared" si="52"/>
        <v>0</v>
      </c>
      <c r="Z24" s="252">
        <f t="shared" si="52"/>
        <v>0</v>
      </c>
      <c r="AA24" s="252">
        <f t="shared" si="52"/>
        <v>0</v>
      </c>
      <c r="AB24" s="252">
        <f t="shared" si="52"/>
        <v>0</v>
      </c>
      <c r="AC24" s="252">
        <f t="shared" si="52"/>
        <v>0</v>
      </c>
      <c r="AD24" s="252">
        <f t="shared" si="52"/>
        <v>0</v>
      </c>
      <c r="AE24" s="252">
        <f t="shared" si="52"/>
        <v>0</v>
      </c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  <c r="BT24" s="251"/>
      <c r="BU24" s="251"/>
      <c r="BV24" s="251"/>
      <c r="BW24" s="251"/>
      <c r="BX24" s="251"/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1"/>
      <c r="CQ24" s="251"/>
      <c r="CR24" s="251"/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1"/>
      <c r="DE24" s="251"/>
      <c r="DF24" s="251"/>
      <c r="DG24" s="251"/>
      <c r="DH24" s="251"/>
      <c r="DI24" s="251"/>
      <c r="DJ24" s="251"/>
      <c r="DK24" s="251"/>
      <c r="DL24" s="251"/>
      <c r="DM24" s="251"/>
      <c r="DN24" s="251"/>
      <c r="DO24" s="251"/>
      <c r="DP24" s="251"/>
      <c r="DQ24" s="251"/>
      <c r="DR24" s="251"/>
      <c r="DS24" s="251"/>
      <c r="DT24" s="251"/>
      <c r="DU24" s="251"/>
      <c r="DV24" s="251"/>
      <c r="DW24" s="251"/>
      <c r="DX24" s="251"/>
      <c r="DY24" s="251"/>
      <c r="DZ24" s="251"/>
      <c r="EA24" s="251"/>
      <c r="EB24" s="251"/>
      <c r="EC24" s="251"/>
      <c r="ED24" s="251"/>
      <c r="EE24" s="251"/>
      <c r="EF24" s="251"/>
      <c r="EG24" s="251"/>
      <c r="EH24" s="251"/>
      <c r="EI24" s="251"/>
      <c r="EJ24" s="251"/>
      <c r="EK24" s="251"/>
      <c r="EL24" s="251"/>
      <c r="EM24" s="251"/>
      <c r="EN24" s="251"/>
      <c r="EO24" s="251"/>
      <c r="EP24" s="251"/>
      <c r="EQ24" s="251"/>
      <c r="ER24" s="251"/>
      <c r="ES24" s="251"/>
      <c r="ET24" s="251"/>
      <c r="EU24" s="251"/>
      <c r="EV24" s="251"/>
      <c r="EW24" s="251"/>
      <c r="EX24" s="251"/>
      <c r="EY24" s="251"/>
      <c r="EZ24" s="251"/>
      <c r="FA24" s="251"/>
      <c r="FB24" s="251"/>
      <c r="FC24" s="251"/>
      <c r="FD24" s="251"/>
      <c r="FE24" s="251"/>
      <c r="FF24" s="251"/>
      <c r="FG24" s="251"/>
      <c r="FH24" s="251"/>
      <c r="FI24" s="251"/>
      <c r="FJ24" s="251"/>
      <c r="FK24" s="251"/>
      <c r="FL24" s="251"/>
      <c r="FM24" s="251"/>
      <c r="FN24" s="251"/>
      <c r="FO24" s="251"/>
      <c r="FP24" s="251"/>
      <c r="FQ24" s="251"/>
      <c r="FR24" s="251"/>
      <c r="FS24" s="251"/>
      <c r="FT24" s="251"/>
      <c r="FU24" s="251"/>
      <c r="FV24" s="251"/>
      <c r="FW24" s="251"/>
      <c r="FX24" s="251"/>
      <c r="FY24" s="251"/>
      <c r="FZ24" s="251"/>
      <c r="GA24" s="251"/>
      <c r="GB24" s="251"/>
      <c r="GC24" s="251"/>
      <c r="GD24" s="251"/>
      <c r="GE24" s="251"/>
      <c r="GF24" s="245"/>
      <c r="GG24" s="245"/>
      <c r="GH24" s="245"/>
      <c r="GI24" s="245"/>
      <c r="GJ24" s="245"/>
      <c r="GK24" s="245"/>
      <c r="GL24" s="245"/>
      <c r="GM24" s="245"/>
    </row>
    <row r="25" spans="1:195" ht="12" hidden="1" customHeight="1">
      <c r="F25" s="239" t="s">
        <v>178</v>
      </c>
      <c r="G25" s="587" t="s">
        <v>435</v>
      </c>
      <c r="H25" s="530" t="s">
        <v>436</v>
      </c>
      <c r="I25" s="586" t="s">
        <v>437</v>
      </c>
      <c r="J25" s="290" t="s">
        <v>69</v>
      </c>
      <c r="K25" s="289"/>
      <c r="L25" s="289"/>
      <c r="M25" s="289"/>
      <c r="N25" s="142" t="str">
        <f>F25 &amp; "::" &amp; L9</f>
        <v>5.1.1::ACTI</v>
      </c>
      <c r="O25" s="289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2">
        <f>IF(AV27=0,0,AV28*1000/AV27)</f>
        <v>0</v>
      </c>
      <c r="AW25" s="252">
        <f>IF(AW27=0,0,AW28*1000/AW27)</f>
        <v>0</v>
      </c>
      <c r="AX25" s="252">
        <f>IF(AX27=0,0,AX28*1000/AX27)</f>
        <v>0</v>
      </c>
      <c r="AY25" s="252">
        <f>IF(AY27=0,0,AY28*1000/AY27)</f>
        <v>0</v>
      </c>
      <c r="AZ25" s="252">
        <f>IF(AZ27=0,0,AZ28*1000/AZ27)</f>
        <v>0</v>
      </c>
      <c r="BA25" s="252">
        <f t="shared" ref="BA25:EN25" si="53">IF(BA27=0,0,BA28*1000/BA27)</f>
        <v>0</v>
      </c>
      <c r="BB25" s="252">
        <f t="shared" si="53"/>
        <v>0</v>
      </c>
      <c r="BC25" s="252">
        <f t="shared" si="53"/>
        <v>0</v>
      </c>
      <c r="BD25" s="252">
        <f t="shared" si="53"/>
        <v>0</v>
      </c>
      <c r="BE25" s="252">
        <f t="shared" si="53"/>
        <v>0</v>
      </c>
      <c r="BF25" s="252">
        <f t="shared" si="53"/>
        <v>0</v>
      </c>
      <c r="BG25" s="252">
        <f t="shared" si="53"/>
        <v>0</v>
      </c>
      <c r="BH25" s="252">
        <f t="shared" ref="BH25:BW25" si="54">IF(BH27=0,0,BH28*1000/BH27)</f>
        <v>0</v>
      </c>
      <c r="BI25" s="252">
        <f t="shared" si="54"/>
        <v>0</v>
      </c>
      <c r="BJ25" s="252">
        <f t="shared" si="54"/>
        <v>0</v>
      </c>
      <c r="BK25" s="252">
        <f t="shared" si="54"/>
        <v>0</v>
      </c>
      <c r="BL25" s="252">
        <f t="shared" si="54"/>
        <v>0</v>
      </c>
      <c r="BM25" s="252">
        <f t="shared" si="54"/>
        <v>0</v>
      </c>
      <c r="BN25" s="252">
        <f t="shared" si="54"/>
        <v>0</v>
      </c>
      <c r="BO25" s="252">
        <f t="shared" si="54"/>
        <v>0</v>
      </c>
      <c r="BP25" s="252">
        <f t="shared" si="54"/>
        <v>0</v>
      </c>
      <c r="BQ25" s="252">
        <f t="shared" si="54"/>
        <v>0</v>
      </c>
      <c r="BR25" s="252">
        <f t="shared" si="54"/>
        <v>0</v>
      </c>
      <c r="BS25" s="252">
        <f t="shared" si="54"/>
        <v>0</v>
      </c>
      <c r="BT25" s="252">
        <f t="shared" si="54"/>
        <v>0</v>
      </c>
      <c r="BU25" s="252">
        <f t="shared" si="54"/>
        <v>0</v>
      </c>
      <c r="BV25" s="252">
        <f t="shared" si="54"/>
        <v>0</v>
      </c>
      <c r="BW25" s="252">
        <f t="shared" si="54"/>
        <v>0</v>
      </c>
      <c r="BX25" s="252">
        <f t="shared" si="53"/>
        <v>0</v>
      </c>
      <c r="BY25" s="252">
        <f t="shared" si="53"/>
        <v>0</v>
      </c>
      <c r="BZ25" s="252">
        <f t="shared" si="53"/>
        <v>0</v>
      </c>
      <c r="CA25" s="252">
        <f t="shared" si="53"/>
        <v>0</v>
      </c>
      <c r="CB25" s="252">
        <f t="shared" si="53"/>
        <v>0</v>
      </c>
      <c r="CC25" s="252">
        <f t="shared" si="53"/>
        <v>0</v>
      </c>
      <c r="CD25" s="252">
        <f t="shared" si="53"/>
        <v>0</v>
      </c>
      <c r="CE25" s="252">
        <f t="shared" si="53"/>
        <v>0</v>
      </c>
      <c r="CF25" s="252">
        <f t="shared" si="53"/>
        <v>0</v>
      </c>
      <c r="CG25" s="252">
        <f t="shared" si="53"/>
        <v>0</v>
      </c>
      <c r="CH25" s="252">
        <f t="shared" si="53"/>
        <v>0</v>
      </c>
      <c r="CI25" s="252">
        <f t="shared" si="53"/>
        <v>0</v>
      </c>
      <c r="CJ25" s="252">
        <f t="shared" si="53"/>
        <v>0</v>
      </c>
      <c r="CK25" s="252">
        <f t="shared" si="53"/>
        <v>0</v>
      </c>
      <c r="CL25" s="252">
        <f t="shared" si="53"/>
        <v>0</v>
      </c>
      <c r="CM25" s="252">
        <f t="shared" si="53"/>
        <v>0</v>
      </c>
      <c r="CN25" s="252">
        <f t="shared" si="53"/>
        <v>0</v>
      </c>
      <c r="CO25" s="252">
        <f t="shared" si="53"/>
        <v>0</v>
      </c>
      <c r="CP25" s="252">
        <f t="shared" si="53"/>
        <v>0</v>
      </c>
      <c r="CQ25" s="252">
        <f t="shared" si="53"/>
        <v>0</v>
      </c>
      <c r="CR25" s="252">
        <f t="shared" ref="CR25:CY25" si="55">IF(CR27=0,0,CR28*1000/CR27)</f>
        <v>0</v>
      </c>
      <c r="CS25" s="252">
        <f t="shared" si="55"/>
        <v>0</v>
      </c>
      <c r="CT25" s="252">
        <f t="shared" si="55"/>
        <v>0</v>
      </c>
      <c r="CU25" s="252">
        <f t="shared" si="55"/>
        <v>0</v>
      </c>
      <c r="CV25" s="252">
        <f t="shared" si="55"/>
        <v>0</v>
      </c>
      <c r="CW25" s="252">
        <f t="shared" si="55"/>
        <v>0</v>
      </c>
      <c r="CX25" s="252">
        <f t="shared" si="55"/>
        <v>0</v>
      </c>
      <c r="CY25" s="252">
        <f t="shared" si="55"/>
        <v>0</v>
      </c>
      <c r="CZ25" s="252">
        <f t="shared" si="53"/>
        <v>0</v>
      </c>
      <c r="DA25" s="252">
        <f t="shared" si="53"/>
        <v>0</v>
      </c>
      <c r="DB25" s="252">
        <f t="shared" si="53"/>
        <v>0</v>
      </c>
      <c r="DC25" s="252">
        <f t="shared" si="53"/>
        <v>0</v>
      </c>
      <c r="DD25" s="252">
        <f t="shared" si="53"/>
        <v>0</v>
      </c>
      <c r="DE25" s="252">
        <f t="shared" si="53"/>
        <v>0</v>
      </c>
      <c r="DF25" s="252">
        <f t="shared" si="53"/>
        <v>0</v>
      </c>
      <c r="DG25" s="252">
        <f t="shared" si="53"/>
        <v>0</v>
      </c>
      <c r="DH25" s="252">
        <f t="shared" si="53"/>
        <v>0</v>
      </c>
      <c r="DI25" s="252">
        <f t="shared" si="53"/>
        <v>0</v>
      </c>
      <c r="DJ25" s="252">
        <f t="shared" si="53"/>
        <v>0</v>
      </c>
      <c r="DK25" s="252">
        <f t="shared" si="53"/>
        <v>0</v>
      </c>
      <c r="DL25" s="252">
        <f t="shared" si="53"/>
        <v>0</v>
      </c>
      <c r="DM25" s="252">
        <f t="shared" si="53"/>
        <v>0</v>
      </c>
      <c r="DN25" s="252">
        <f t="shared" si="53"/>
        <v>0</v>
      </c>
      <c r="DO25" s="252">
        <f t="shared" si="53"/>
        <v>0</v>
      </c>
      <c r="DP25" s="252">
        <f t="shared" si="53"/>
        <v>0</v>
      </c>
      <c r="DQ25" s="252">
        <f t="shared" si="53"/>
        <v>0</v>
      </c>
      <c r="DR25" s="252">
        <f t="shared" si="53"/>
        <v>0</v>
      </c>
      <c r="DS25" s="252">
        <f t="shared" si="53"/>
        <v>0</v>
      </c>
      <c r="DT25" s="252">
        <f t="shared" si="53"/>
        <v>0</v>
      </c>
      <c r="DU25" s="252">
        <f t="shared" si="53"/>
        <v>0</v>
      </c>
      <c r="DV25" s="252">
        <f t="shared" si="53"/>
        <v>0</v>
      </c>
      <c r="DW25" s="252">
        <f t="shared" si="53"/>
        <v>0</v>
      </c>
      <c r="DX25" s="252">
        <f t="shared" si="53"/>
        <v>0</v>
      </c>
      <c r="DY25" s="252">
        <f t="shared" si="53"/>
        <v>0</v>
      </c>
      <c r="DZ25" s="252">
        <f t="shared" si="53"/>
        <v>0</v>
      </c>
      <c r="EA25" s="252">
        <f t="shared" si="53"/>
        <v>0</v>
      </c>
      <c r="EB25" s="252">
        <f t="shared" si="53"/>
        <v>0</v>
      </c>
      <c r="EC25" s="252">
        <f t="shared" si="53"/>
        <v>0</v>
      </c>
      <c r="ED25" s="252">
        <f t="shared" si="53"/>
        <v>0</v>
      </c>
      <c r="EE25" s="252">
        <f t="shared" si="53"/>
        <v>0</v>
      </c>
      <c r="EF25" s="252">
        <f t="shared" si="53"/>
        <v>0</v>
      </c>
      <c r="EG25" s="252">
        <f t="shared" si="53"/>
        <v>0</v>
      </c>
      <c r="EH25" s="252">
        <f t="shared" si="53"/>
        <v>0</v>
      </c>
      <c r="EI25" s="252">
        <f t="shared" si="53"/>
        <v>0</v>
      </c>
      <c r="EJ25" s="252">
        <f>IF(EJ27=0,0,EJ28*1000/EJ27)</f>
        <v>0</v>
      </c>
      <c r="EK25" s="252">
        <f>IF(EK27=0,0,EK28*1000/EK27)</f>
        <v>0</v>
      </c>
      <c r="EL25" s="252">
        <f>IF(EL27=0,0,EL28*1000/EL27)</f>
        <v>0</v>
      </c>
      <c r="EM25" s="252">
        <f>IF(EM27=0,0,EM28*1000/EM27)</f>
        <v>0</v>
      </c>
      <c r="EN25" s="252">
        <f t="shared" si="53"/>
        <v>0</v>
      </c>
      <c r="EO25" s="252">
        <f>IF(EO27=0,0,EO28*1000/EO27)</f>
        <v>0</v>
      </c>
      <c r="EP25" s="252">
        <f>IF(EP27=0,0,EP28*1000/EP27)</f>
        <v>0</v>
      </c>
      <c r="EQ25" s="252">
        <f>IF(EQ27=0,0,EQ28*1000/EQ27)</f>
        <v>0</v>
      </c>
      <c r="ER25" s="251"/>
      <c r="ES25" s="251"/>
      <c r="ET25" s="251"/>
      <c r="EU25" s="251"/>
      <c r="EV25" s="251"/>
      <c r="EW25" s="251"/>
      <c r="EX25" s="251"/>
      <c r="EY25" s="251"/>
      <c r="EZ25" s="252">
        <f>IF(EZ27=0,0,EZ28*1000/EZ27)</f>
        <v>0</v>
      </c>
      <c r="FA25" s="252">
        <f>IF(FA27=0,0,FA28*1000/FA27)</f>
        <v>0</v>
      </c>
      <c r="FB25" s="252">
        <f>IF(FB27=0,0,FB28*1000/FB27)</f>
        <v>0</v>
      </c>
      <c r="FC25" s="252">
        <f>IF(FC27=0,0,FC28*1000/FC27)</f>
        <v>0</v>
      </c>
      <c r="FD25" s="252">
        <f t="shared" ref="FD25:GE25" si="56">IF(FD27=0,0,FD28*1000/FD27)</f>
        <v>0</v>
      </c>
      <c r="FE25" s="252">
        <f t="shared" si="56"/>
        <v>0</v>
      </c>
      <c r="FF25" s="252">
        <f t="shared" si="56"/>
        <v>0</v>
      </c>
      <c r="FG25" s="252">
        <f t="shared" si="56"/>
        <v>0</v>
      </c>
      <c r="FH25" s="252">
        <f t="shared" si="56"/>
        <v>0</v>
      </c>
      <c r="FI25" s="252">
        <f t="shared" si="56"/>
        <v>0</v>
      </c>
      <c r="FJ25" s="252">
        <f t="shared" si="56"/>
        <v>0</v>
      </c>
      <c r="FK25" s="252">
        <f t="shared" si="56"/>
        <v>0</v>
      </c>
      <c r="FL25" s="252">
        <f t="shared" si="56"/>
        <v>0</v>
      </c>
      <c r="FM25" s="252">
        <f t="shared" si="56"/>
        <v>0</v>
      </c>
      <c r="FN25" s="252">
        <f t="shared" si="56"/>
        <v>0</v>
      </c>
      <c r="FO25" s="252">
        <f t="shared" si="56"/>
        <v>0</v>
      </c>
      <c r="FP25" s="252">
        <f t="shared" si="56"/>
        <v>0</v>
      </c>
      <c r="FQ25" s="252">
        <f t="shared" si="56"/>
        <v>0</v>
      </c>
      <c r="FR25" s="252">
        <f t="shared" si="56"/>
        <v>0</v>
      </c>
      <c r="FS25" s="252">
        <f t="shared" si="56"/>
        <v>0</v>
      </c>
      <c r="FT25" s="252">
        <f t="shared" si="56"/>
        <v>0</v>
      </c>
      <c r="FU25" s="252">
        <f t="shared" si="56"/>
        <v>0</v>
      </c>
      <c r="FV25" s="252">
        <f t="shared" si="56"/>
        <v>0</v>
      </c>
      <c r="FW25" s="252">
        <f t="shared" si="56"/>
        <v>0</v>
      </c>
      <c r="FX25" s="252">
        <f t="shared" si="56"/>
        <v>0</v>
      </c>
      <c r="FY25" s="252">
        <f t="shared" si="56"/>
        <v>0</v>
      </c>
      <c r="FZ25" s="252">
        <f t="shared" si="56"/>
        <v>0</v>
      </c>
      <c r="GA25" s="252">
        <f t="shared" si="56"/>
        <v>0</v>
      </c>
      <c r="GB25" s="252">
        <f t="shared" si="56"/>
        <v>0</v>
      </c>
      <c r="GC25" s="252">
        <f t="shared" si="56"/>
        <v>0</v>
      </c>
      <c r="GD25" s="252">
        <f t="shared" si="56"/>
        <v>0</v>
      </c>
      <c r="GE25" s="252">
        <f t="shared" si="56"/>
        <v>0</v>
      </c>
      <c r="GF25" s="245"/>
      <c r="GG25" s="245"/>
      <c r="GH25" s="245"/>
      <c r="GI25" s="245"/>
      <c r="GJ25" s="245"/>
      <c r="GK25" s="245"/>
      <c r="GL25" s="245"/>
      <c r="GM25" s="245"/>
    </row>
    <row r="26" spans="1:195" ht="12" hidden="1" customHeight="1">
      <c r="F26" s="239" t="s">
        <v>179</v>
      </c>
      <c r="G26" s="593"/>
      <c r="H26" s="533"/>
      <c r="I26" s="586"/>
      <c r="J26" s="290" t="s">
        <v>70</v>
      </c>
      <c r="K26" s="289"/>
      <c r="L26" s="289"/>
      <c r="M26" s="289"/>
      <c r="N26" s="142" t="str">
        <f>F26 &amp; "::" &amp; L9</f>
        <v>5.1.2::ACTI</v>
      </c>
      <c r="O26" s="289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2">
        <f t="shared" ref="AV26:CQ26" si="57">IF(AV27=0,0,AV29*1000/AV27)</f>
        <v>0</v>
      </c>
      <c r="AW26" s="252">
        <f t="shared" si="57"/>
        <v>0</v>
      </c>
      <c r="AX26" s="252">
        <f t="shared" si="57"/>
        <v>0</v>
      </c>
      <c r="AY26" s="252">
        <f t="shared" si="57"/>
        <v>0</v>
      </c>
      <c r="AZ26" s="252">
        <f t="shared" si="57"/>
        <v>0</v>
      </c>
      <c r="BA26" s="252">
        <f t="shared" si="57"/>
        <v>0</v>
      </c>
      <c r="BB26" s="252">
        <f t="shared" si="57"/>
        <v>0</v>
      </c>
      <c r="BC26" s="252">
        <f t="shared" si="57"/>
        <v>0</v>
      </c>
      <c r="BD26" s="252">
        <f t="shared" si="57"/>
        <v>0</v>
      </c>
      <c r="BE26" s="252">
        <f t="shared" si="57"/>
        <v>0</v>
      </c>
      <c r="BF26" s="252">
        <f t="shared" si="57"/>
        <v>0</v>
      </c>
      <c r="BG26" s="252">
        <f t="shared" si="57"/>
        <v>0</v>
      </c>
      <c r="BH26" s="252">
        <f t="shared" ref="BH26:BW26" si="58">IF(BH27=0,0,BH29*1000/BH27)</f>
        <v>0</v>
      </c>
      <c r="BI26" s="252">
        <f t="shared" si="58"/>
        <v>0</v>
      </c>
      <c r="BJ26" s="252">
        <f t="shared" si="58"/>
        <v>0</v>
      </c>
      <c r="BK26" s="252">
        <f t="shared" si="58"/>
        <v>0</v>
      </c>
      <c r="BL26" s="252">
        <f t="shared" si="58"/>
        <v>0</v>
      </c>
      <c r="BM26" s="252">
        <f t="shared" si="58"/>
        <v>0</v>
      </c>
      <c r="BN26" s="252">
        <f t="shared" si="58"/>
        <v>0</v>
      </c>
      <c r="BO26" s="252">
        <f t="shared" si="58"/>
        <v>0</v>
      </c>
      <c r="BP26" s="252">
        <f t="shared" si="58"/>
        <v>0</v>
      </c>
      <c r="BQ26" s="252">
        <f t="shared" si="58"/>
        <v>0</v>
      </c>
      <c r="BR26" s="252">
        <f t="shared" si="58"/>
        <v>0</v>
      </c>
      <c r="BS26" s="252">
        <f t="shared" si="58"/>
        <v>0</v>
      </c>
      <c r="BT26" s="252">
        <f t="shared" si="58"/>
        <v>0</v>
      </c>
      <c r="BU26" s="252">
        <f t="shared" si="58"/>
        <v>0</v>
      </c>
      <c r="BV26" s="252">
        <f t="shared" si="58"/>
        <v>0</v>
      </c>
      <c r="BW26" s="252">
        <f t="shared" si="58"/>
        <v>0</v>
      </c>
      <c r="BX26" s="252">
        <f t="shared" si="57"/>
        <v>0</v>
      </c>
      <c r="BY26" s="252">
        <f t="shared" si="57"/>
        <v>0</v>
      </c>
      <c r="BZ26" s="252">
        <f t="shared" si="57"/>
        <v>0</v>
      </c>
      <c r="CA26" s="252">
        <f t="shared" si="57"/>
        <v>0</v>
      </c>
      <c r="CB26" s="252">
        <f t="shared" si="57"/>
        <v>0</v>
      </c>
      <c r="CC26" s="252">
        <f t="shared" si="57"/>
        <v>0</v>
      </c>
      <c r="CD26" s="252">
        <f t="shared" si="57"/>
        <v>0</v>
      </c>
      <c r="CE26" s="252">
        <f t="shared" si="57"/>
        <v>0</v>
      </c>
      <c r="CF26" s="252">
        <f t="shared" si="57"/>
        <v>0</v>
      </c>
      <c r="CG26" s="252">
        <f t="shared" si="57"/>
        <v>0</v>
      </c>
      <c r="CH26" s="252">
        <f t="shared" si="57"/>
        <v>0</v>
      </c>
      <c r="CI26" s="252">
        <f t="shared" si="57"/>
        <v>0</v>
      </c>
      <c r="CJ26" s="252">
        <f t="shared" si="57"/>
        <v>0</v>
      </c>
      <c r="CK26" s="252">
        <f t="shared" si="57"/>
        <v>0</v>
      </c>
      <c r="CL26" s="252">
        <f t="shared" si="57"/>
        <v>0</v>
      </c>
      <c r="CM26" s="252">
        <f t="shared" si="57"/>
        <v>0</v>
      </c>
      <c r="CN26" s="252">
        <f t="shared" si="57"/>
        <v>0</v>
      </c>
      <c r="CO26" s="252">
        <f t="shared" si="57"/>
        <v>0</v>
      </c>
      <c r="CP26" s="252">
        <f t="shared" si="57"/>
        <v>0</v>
      </c>
      <c r="CQ26" s="252">
        <f t="shared" si="57"/>
        <v>0</v>
      </c>
      <c r="CR26" s="252">
        <f t="shared" ref="CR26:CY26" si="59">IF(CR27=0,0,CR29*1000/CR27)</f>
        <v>0</v>
      </c>
      <c r="CS26" s="252">
        <f t="shared" si="59"/>
        <v>0</v>
      </c>
      <c r="CT26" s="252">
        <f t="shared" si="59"/>
        <v>0</v>
      </c>
      <c r="CU26" s="252">
        <f t="shared" si="59"/>
        <v>0</v>
      </c>
      <c r="CV26" s="252">
        <f t="shared" si="59"/>
        <v>0</v>
      </c>
      <c r="CW26" s="252">
        <f t="shared" si="59"/>
        <v>0</v>
      </c>
      <c r="CX26" s="252">
        <f t="shared" si="59"/>
        <v>0</v>
      </c>
      <c r="CY26" s="252">
        <f t="shared" si="59"/>
        <v>0</v>
      </c>
      <c r="CZ26" s="252">
        <f t="shared" ref="CZ26:EE26" si="60">IF(CZ27=0,0,CZ29*1000/CZ27)</f>
        <v>0</v>
      </c>
      <c r="DA26" s="252">
        <f t="shared" si="60"/>
        <v>0</v>
      </c>
      <c r="DB26" s="252">
        <f t="shared" si="60"/>
        <v>0</v>
      </c>
      <c r="DC26" s="252">
        <f t="shared" si="60"/>
        <v>0</v>
      </c>
      <c r="DD26" s="252">
        <f t="shared" si="60"/>
        <v>0</v>
      </c>
      <c r="DE26" s="252">
        <f t="shared" si="60"/>
        <v>0</v>
      </c>
      <c r="DF26" s="252">
        <f t="shared" si="60"/>
        <v>0</v>
      </c>
      <c r="DG26" s="252">
        <f t="shared" si="60"/>
        <v>0</v>
      </c>
      <c r="DH26" s="252">
        <f t="shared" si="60"/>
        <v>0</v>
      </c>
      <c r="DI26" s="252">
        <f t="shared" si="60"/>
        <v>0</v>
      </c>
      <c r="DJ26" s="252">
        <f t="shared" si="60"/>
        <v>0</v>
      </c>
      <c r="DK26" s="252">
        <f t="shared" si="60"/>
        <v>0</v>
      </c>
      <c r="DL26" s="252">
        <f t="shared" si="60"/>
        <v>0</v>
      </c>
      <c r="DM26" s="252">
        <f t="shared" si="60"/>
        <v>0</v>
      </c>
      <c r="DN26" s="252">
        <f t="shared" si="60"/>
        <v>0</v>
      </c>
      <c r="DO26" s="252">
        <f t="shared" si="60"/>
        <v>0</v>
      </c>
      <c r="DP26" s="252">
        <f t="shared" si="60"/>
        <v>0</v>
      </c>
      <c r="DQ26" s="252">
        <f t="shared" si="60"/>
        <v>0</v>
      </c>
      <c r="DR26" s="252">
        <f t="shared" si="60"/>
        <v>0</v>
      </c>
      <c r="DS26" s="252">
        <f t="shared" si="60"/>
        <v>0</v>
      </c>
      <c r="DT26" s="252">
        <f t="shared" si="60"/>
        <v>0</v>
      </c>
      <c r="DU26" s="252">
        <f t="shared" si="60"/>
        <v>0</v>
      </c>
      <c r="DV26" s="252">
        <f t="shared" si="60"/>
        <v>0</v>
      </c>
      <c r="DW26" s="252">
        <f t="shared" si="60"/>
        <v>0</v>
      </c>
      <c r="DX26" s="252">
        <f t="shared" si="60"/>
        <v>0</v>
      </c>
      <c r="DY26" s="252">
        <f t="shared" si="60"/>
        <v>0</v>
      </c>
      <c r="DZ26" s="252">
        <f t="shared" si="60"/>
        <v>0</v>
      </c>
      <c r="EA26" s="252">
        <f t="shared" si="60"/>
        <v>0</v>
      </c>
      <c r="EB26" s="252">
        <f t="shared" si="60"/>
        <v>0</v>
      </c>
      <c r="EC26" s="252">
        <f t="shared" si="60"/>
        <v>0</v>
      </c>
      <c r="ED26" s="252">
        <f t="shared" si="60"/>
        <v>0</v>
      </c>
      <c r="EE26" s="252">
        <f t="shared" si="60"/>
        <v>0</v>
      </c>
      <c r="EF26" s="252">
        <f t="shared" ref="EF26:EQ26" si="61">IF(EF27=0,0,EF29*1000/EF27)</f>
        <v>0</v>
      </c>
      <c r="EG26" s="252">
        <f t="shared" si="61"/>
        <v>0</v>
      </c>
      <c r="EH26" s="252">
        <f t="shared" si="61"/>
        <v>0</v>
      </c>
      <c r="EI26" s="252">
        <f t="shared" si="61"/>
        <v>0</v>
      </c>
      <c r="EJ26" s="252">
        <f>IF(EJ27=0,0,EJ29*1000/EJ27)</f>
        <v>0</v>
      </c>
      <c r="EK26" s="252">
        <f>IF(EK27=0,0,EK29*1000/EK27)</f>
        <v>0</v>
      </c>
      <c r="EL26" s="252">
        <f>IF(EL27=0,0,EL29*1000/EL27)</f>
        <v>0</v>
      </c>
      <c r="EM26" s="252">
        <f>IF(EM27=0,0,EM29*1000/EM27)</f>
        <v>0</v>
      </c>
      <c r="EN26" s="252">
        <f t="shared" si="61"/>
        <v>0</v>
      </c>
      <c r="EO26" s="252">
        <f t="shared" si="61"/>
        <v>0</v>
      </c>
      <c r="EP26" s="252">
        <f t="shared" si="61"/>
        <v>0</v>
      </c>
      <c r="EQ26" s="252">
        <f t="shared" si="61"/>
        <v>0</v>
      </c>
      <c r="ER26" s="251"/>
      <c r="ES26" s="251"/>
      <c r="ET26" s="251"/>
      <c r="EU26" s="251"/>
      <c r="EV26" s="251"/>
      <c r="EW26" s="251"/>
      <c r="EX26" s="251"/>
      <c r="EY26" s="251"/>
      <c r="EZ26" s="252">
        <f>IF(EZ27=0,0,EZ29*1000/EZ27)</f>
        <v>0</v>
      </c>
      <c r="FA26" s="252">
        <f>IF(FA27=0,0,FA29*1000/FA27)</f>
        <v>0</v>
      </c>
      <c r="FB26" s="252">
        <f>IF(FB27=0,0,FB29*1000/FB27)</f>
        <v>0</v>
      </c>
      <c r="FC26" s="252">
        <f>IF(FC27=0,0,FC29*1000/FC27)</f>
        <v>0</v>
      </c>
      <c r="FD26" s="252">
        <f t="shared" ref="FD26:GE26" si="62">IF(FD27=0,0,FD29*1000/FD27)</f>
        <v>0</v>
      </c>
      <c r="FE26" s="252">
        <f t="shared" si="62"/>
        <v>0</v>
      </c>
      <c r="FF26" s="252">
        <f t="shared" si="62"/>
        <v>0</v>
      </c>
      <c r="FG26" s="252">
        <f t="shared" si="62"/>
        <v>0</v>
      </c>
      <c r="FH26" s="252">
        <f t="shared" si="62"/>
        <v>0</v>
      </c>
      <c r="FI26" s="252">
        <f t="shared" si="62"/>
        <v>0</v>
      </c>
      <c r="FJ26" s="252">
        <f t="shared" si="62"/>
        <v>0</v>
      </c>
      <c r="FK26" s="252">
        <f t="shared" si="62"/>
        <v>0</v>
      </c>
      <c r="FL26" s="252">
        <f t="shared" si="62"/>
        <v>0</v>
      </c>
      <c r="FM26" s="252">
        <f t="shared" si="62"/>
        <v>0</v>
      </c>
      <c r="FN26" s="252">
        <f t="shared" si="62"/>
        <v>0</v>
      </c>
      <c r="FO26" s="252">
        <f t="shared" si="62"/>
        <v>0</v>
      </c>
      <c r="FP26" s="252">
        <f t="shared" si="62"/>
        <v>0</v>
      </c>
      <c r="FQ26" s="252">
        <f t="shared" si="62"/>
        <v>0</v>
      </c>
      <c r="FR26" s="252">
        <f t="shared" si="62"/>
        <v>0</v>
      </c>
      <c r="FS26" s="252">
        <f t="shared" si="62"/>
        <v>0</v>
      </c>
      <c r="FT26" s="252">
        <f t="shared" si="62"/>
        <v>0</v>
      </c>
      <c r="FU26" s="252">
        <f t="shared" si="62"/>
        <v>0</v>
      </c>
      <c r="FV26" s="252">
        <f t="shared" si="62"/>
        <v>0</v>
      </c>
      <c r="FW26" s="252">
        <f t="shared" si="62"/>
        <v>0</v>
      </c>
      <c r="FX26" s="252">
        <f t="shared" si="62"/>
        <v>0</v>
      </c>
      <c r="FY26" s="252">
        <f t="shared" si="62"/>
        <v>0</v>
      </c>
      <c r="FZ26" s="252">
        <f t="shared" si="62"/>
        <v>0</v>
      </c>
      <c r="GA26" s="252">
        <f t="shared" si="62"/>
        <v>0</v>
      </c>
      <c r="GB26" s="252">
        <f t="shared" si="62"/>
        <v>0</v>
      </c>
      <c r="GC26" s="252">
        <f t="shared" si="62"/>
        <v>0</v>
      </c>
      <c r="GD26" s="252">
        <f t="shared" si="62"/>
        <v>0</v>
      </c>
      <c r="GE26" s="252">
        <f t="shared" si="62"/>
        <v>0</v>
      </c>
      <c r="GF26" s="245"/>
      <c r="GG26" s="245"/>
      <c r="GH26" s="245"/>
      <c r="GI26" s="245"/>
      <c r="GJ26" s="245"/>
      <c r="GK26" s="245"/>
      <c r="GL26" s="245"/>
      <c r="GM26" s="245"/>
    </row>
    <row r="27" spans="1:195" ht="12" hidden="1" customHeight="1">
      <c r="F27" s="239" t="s">
        <v>107</v>
      </c>
      <c r="G27" s="593"/>
      <c r="H27" s="533"/>
      <c r="I27" s="531" t="s">
        <v>474</v>
      </c>
      <c r="J27" s="596"/>
      <c r="K27" s="289"/>
      <c r="L27" s="289"/>
      <c r="M27" s="289"/>
      <c r="N27" s="142" t="str">
        <f>F27 &amp; "::" &amp; L9</f>
        <v>5.2::ACTI</v>
      </c>
      <c r="O27" s="289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2">
        <f t="shared" ref="AV27:BE29" si="63">SUMIF($N$55:$N$92,$N27,AV$55:AV$92)</f>
        <v>0</v>
      </c>
      <c r="AW27" s="252">
        <f t="shared" si="63"/>
        <v>0</v>
      </c>
      <c r="AX27" s="252">
        <f t="shared" si="63"/>
        <v>0</v>
      </c>
      <c r="AY27" s="252">
        <f t="shared" si="63"/>
        <v>0</v>
      </c>
      <c r="AZ27" s="252">
        <f t="shared" si="63"/>
        <v>0</v>
      </c>
      <c r="BA27" s="252">
        <f t="shared" si="63"/>
        <v>0</v>
      </c>
      <c r="BB27" s="252">
        <f t="shared" si="63"/>
        <v>0</v>
      </c>
      <c r="BC27" s="252">
        <f t="shared" si="63"/>
        <v>0</v>
      </c>
      <c r="BD27" s="252">
        <f t="shared" si="63"/>
        <v>0</v>
      </c>
      <c r="BE27" s="252">
        <f t="shared" si="63"/>
        <v>0</v>
      </c>
      <c r="BF27" s="252">
        <f t="shared" ref="BF27:CE29" si="64">SUMIF($N$55:$N$92,$N27,BF$55:BF$92)</f>
        <v>0</v>
      </c>
      <c r="BG27" s="252">
        <f t="shared" si="64"/>
        <v>0</v>
      </c>
      <c r="BH27" s="252">
        <f t="shared" si="64"/>
        <v>0</v>
      </c>
      <c r="BI27" s="252">
        <f t="shared" si="64"/>
        <v>0</v>
      </c>
      <c r="BJ27" s="252">
        <f t="shared" si="64"/>
        <v>0</v>
      </c>
      <c r="BK27" s="252">
        <f t="shared" si="64"/>
        <v>0</v>
      </c>
      <c r="BL27" s="252">
        <f t="shared" si="64"/>
        <v>0</v>
      </c>
      <c r="BM27" s="252">
        <f t="shared" si="64"/>
        <v>0</v>
      </c>
      <c r="BN27" s="252">
        <f t="shared" si="64"/>
        <v>0</v>
      </c>
      <c r="BO27" s="252">
        <f t="shared" si="64"/>
        <v>0</v>
      </c>
      <c r="BP27" s="252">
        <f t="shared" si="64"/>
        <v>0</v>
      </c>
      <c r="BQ27" s="252">
        <f t="shared" si="64"/>
        <v>0</v>
      </c>
      <c r="BR27" s="252">
        <f t="shared" si="64"/>
        <v>0</v>
      </c>
      <c r="BS27" s="252">
        <f t="shared" si="64"/>
        <v>0</v>
      </c>
      <c r="BT27" s="252">
        <f t="shared" si="64"/>
        <v>0</v>
      </c>
      <c r="BU27" s="252">
        <f t="shared" si="64"/>
        <v>0</v>
      </c>
      <c r="BV27" s="252">
        <f t="shared" si="64"/>
        <v>0</v>
      </c>
      <c r="BW27" s="252">
        <f t="shared" si="64"/>
        <v>0</v>
      </c>
      <c r="BX27" s="252">
        <f t="shared" si="64"/>
        <v>0</v>
      </c>
      <c r="BY27" s="252">
        <f t="shared" si="64"/>
        <v>0</v>
      </c>
      <c r="BZ27" s="252">
        <f t="shared" si="64"/>
        <v>0</v>
      </c>
      <c r="CA27" s="252">
        <f t="shared" si="64"/>
        <v>0</v>
      </c>
      <c r="CB27" s="252">
        <f t="shared" si="64"/>
        <v>0</v>
      </c>
      <c r="CC27" s="252">
        <f t="shared" si="64"/>
        <v>0</v>
      </c>
      <c r="CD27" s="252">
        <f t="shared" si="64"/>
        <v>0</v>
      </c>
      <c r="CE27" s="252">
        <f t="shared" si="64"/>
        <v>0</v>
      </c>
      <c r="CF27" s="252">
        <f t="shared" ref="CF27:CO29" si="65">SUMIF($N$55:$N$92,$N27,CF$55:CF$92)</f>
        <v>0</v>
      </c>
      <c r="CG27" s="252">
        <f t="shared" si="65"/>
        <v>0</v>
      </c>
      <c r="CH27" s="252">
        <f t="shared" si="65"/>
        <v>0</v>
      </c>
      <c r="CI27" s="252">
        <f t="shared" si="65"/>
        <v>0</v>
      </c>
      <c r="CJ27" s="252">
        <f t="shared" si="65"/>
        <v>0</v>
      </c>
      <c r="CK27" s="252">
        <f t="shared" si="65"/>
        <v>0</v>
      </c>
      <c r="CL27" s="252">
        <f t="shared" si="65"/>
        <v>0</v>
      </c>
      <c r="CM27" s="252">
        <f t="shared" si="65"/>
        <v>0</v>
      </c>
      <c r="CN27" s="252">
        <f t="shared" si="65"/>
        <v>0</v>
      </c>
      <c r="CO27" s="252">
        <f t="shared" si="65"/>
        <v>0</v>
      </c>
      <c r="CP27" s="252">
        <f t="shared" ref="CP27:CY29" si="66">SUMIF($N$55:$N$92,$N27,CP$55:CP$92)</f>
        <v>0</v>
      </c>
      <c r="CQ27" s="252">
        <f t="shared" si="66"/>
        <v>0</v>
      </c>
      <c r="CR27" s="252">
        <f t="shared" si="66"/>
        <v>0</v>
      </c>
      <c r="CS27" s="252">
        <f t="shared" si="66"/>
        <v>0</v>
      </c>
      <c r="CT27" s="252">
        <f t="shared" si="66"/>
        <v>0</v>
      </c>
      <c r="CU27" s="252">
        <f t="shared" si="66"/>
        <v>0</v>
      </c>
      <c r="CV27" s="252">
        <f t="shared" si="66"/>
        <v>0</v>
      </c>
      <c r="CW27" s="252">
        <f t="shared" si="66"/>
        <v>0</v>
      </c>
      <c r="CX27" s="252">
        <f t="shared" si="66"/>
        <v>0</v>
      </c>
      <c r="CY27" s="252">
        <f t="shared" si="66"/>
        <v>0</v>
      </c>
      <c r="CZ27" s="252">
        <f t="shared" ref="CZ27:DI29" si="67">SUMIF($N$55:$N$92,$N27,CZ$55:CZ$92)</f>
        <v>0</v>
      </c>
      <c r="DA27" s="252">
        <f t="shared" si="67"/>
        <v>0</v>
      </c>
      <c r="DB27" s="252">
        <f t="shared" si="67"/>
        <v>0</v>
      </c>
      <c r="DC27" s="252">
        <f t="shared" si="67"/>
        <v>0</v>
      </c>
      <c r="DD27" s="252">
        <f t="shared" si="67"/>
        <v>0</v>
      </c>
      <c r="DE27" s="252">
        <f t="shared" si="67"/>
        <v>0</v>
      </c>
      <c r="DF27" s="252">
        <f t="shared" si="67"/>
        <v>0</v>
      </c>
      <c r="DG27" s="252">
        <f t="shared" si="67"/>
        <v>0</v>
      </c>
      <c r="DH27" s="252">
        <f t="shared" si="67"/>
        <v>0</v>
      </c>
      <c r="DI27" s="252">
        <f t="shared" si="67"/>
        <v>0</v>
      </c>
      <c r="DJ27" s="252">
        <f t="shared" ref="DJ27:DS29" si="68">SUMIF($N$55:$N$92,$N27,DJ$55:DJ$92)</f>
        <v>0</v>
      </c>
      <c r="DK27" s="252">
        <f t="shared" si="68"/>
        <v>0</v>
      </c>
      <c r="DL27" s="252">
        <f t="shared" si="68"/>
        <v>0</v>
      </c>
      <c r="DM27" s="252">
        <f t="shared" si="68"/>
        <v>0</v>
      </c>
      <c r="DN27" s="252">
        <f t="shared" si="68"/>
        <v>0</v>
      </c>
      <c r="DO27" s="252">
        <f t="shared" si="68"/>
        <v>0</v>
      </c>
      <c r="DP27" s="252">
        <f t="shared" si="68"/>
        <v>0</v>
      </c>
      <c r="DQ27" s="252">
        <f t="shared" si="68"/>
        <v>0</v>
      </c>
      <c r="DR27" s="252">
        <f t="shared" si="68"/>
        <v>0</v>
      </c>
      <c r="DS27" s="252">
        <f t="shared" si="68"/>
        <v>0</v>
      </c>
      <c r="DT27" s="252">
        <f t="shared" ref="DT27:EC29" si="69">SUMIF($N$55:$N$92,$N27,DT$55:DT$92)</f>
        <v>0</v>
      </c>
      <c r="DU27" s="252">
        <f t="shared" si="69"/>
        <v>0</v>
      </c>
      <c r="DV27" s="252">
        <f t="shared" si="69"/>
        <v>0</v>
      </c>
      <c r="DW27" s="252">
        <f t="shared" si="69"/>
        <v>0</v>
      </c>
      <c r="DX27" s="252">
        <f t="shared" si="69"/>
        <v>0</v>
      </c>
      <c r="DY27" s="252">
        <f t="shared" si="69"/>
        <v>0</v>
      </c>
      <c r="DZ27" s="252">
        <f t="shared" si="69"/>
        <v>0</v>
      </c>
      <c r="EA27" s="252">
        <f t="shared" si="69"/>
        <v>0</v>
      </c>
      <c r="EB27" s="252">
        <f t="shared" si="69"/>
        <v>0</v>
      </c>
      <c r="EC27" s="252">
        <f t="shared" si="69"/>
        <v>0</v>
      </c>
      <c r="ED27" s="252">
        <f t="shared" ref="ED27:EQ29" si="70">SUMIF($N$55:$N$92,$N27,ED$55:ED$92)</f>
        <v>0</v>
      </c>
      <c r="EE27" s="252">
        <f t="shared" si="70"/>
        <v>0</v>
      </c>
      <c r="EF27" s="252">
        <f t="shared" si="70"/>
        <v>0</v>
      </c>
      <c r="EG27" s="252">
        <f t="shared" si="70"/>
        <v>0</v>
      </c>
      <c r="EH27" s="252">
        <f t="shared" si="70"/>
        <v>0</v>
      </c>
      <c r="EI27" s="252">
        <f t="shared" si="70"/>
        <v>0</v>
      </c>
      <c r="EJ27" s="252">
        <f t="shared" si="70"/>
        <v>0</v>
      </c>
      <c r="EK27" s="252">
        <f t="shared" si="70"/>
        <v>0</v>
      </c>
      <c r="EL27" s="252">
        <f t="shared" si="70"/>
        <v>0</v>
      </c>
      <c r="EM27" s="252">
        <f t="shared" si="70"/>
        <v>0</v>
      </c>
      <c r="EN27" s="252">
        <f t="shared" si="70"/>
        <v>0</v>
      </c>
      <c r="EO27" s="252">
        <f t="shared" si="70"/>
        <v>0</v>
      </c>
      <c r="EP27" s="252">
        <f t="shared" si="70"/>
        <v>0</v>
      </c>
      <c r="EQ27" s="252">
        <f t="shared" si="70"/>
        <v>0</v>
      </c>
      <c r="ER27" s="251"/>
      <c r="ES27" s="251"/>
      <c r="ET27" s="251"/>
      <c r="EU27" s="251"/>
      <c r="EV27" s="251"/>
      <c r="EW27" s="251"/>
      <c r="EX27" s="251"/>
      <c r="EY27" s="251"/>
      <c r="EZ27" s="252">
        <f t="shared" ref="EZ27:FI29" si="71">SUMIF($N$55:$N$92,$N27,EZ$55:EZ$92)</f>
        <v>0</v>
      </c>
      <c r="FA27" s="252">
        <f t="shared" si="71"/>
        <v>0</v>
      </c>
      <c r="FB27" s="252">
        <f t="shared" si="71"/>
        <v>0</v>
      </c>
      <c r="FC27" s="252">
        <f t="shared" si="71"/>
        <v>0</v>
      </c>
      <c r="FD27" s="252">
        <f t="shared" si="71"/>
        <v>0</v>
      </c>
      <c r="FE27" s="252">
        <f t="shared" si="71"/>
        <v>0</v>
      </c>
      <c r="FF27" s="252">
        <f t="shared" si="71"/>
        <v>0</v>
      </c>
      <c r="FG27" s="252">
        <f t="shared" si="71"/>
        <v>0</v>
      </c>
      <c r="FH27" s="252">
        <f t="shared" si="71"/>
        <v>0</v>
      </c>
      <c r="FI27" s="252">
        <f t="shared" si="71"/>
        <v>0</v>
      </c>
      <c r="FJ27" s="252">
        <f t="shared" ref="FJ27:FS29" si="72">SUMIF($N$55:$N$92,$N27,FJ$55:FJ$92)</f>
        <v>0</v>
      </c>
      <c r="FK27" s="252">
        <f t="shared" si="72"/>
        <v>0</v>
      </c>
      <c r="FL27" s="252">
        <f t="shared" si="72"/>
        <v>0</v>
      </c>
      <c r="FM27" s="252">
        <f t="shared" si="72"/>
        <v>0</v>
      </c>
      <c r="FN27" s="252">
        <f t="shared" si="72"/>
        <v>0</v>
      </c>
      <c r="FO27" s="252">
        <f t="shared" si="72"/>
        <v>0</v>
      </c>
      <c r="FP27" s="252">
        <f t="shared" si="72"/>
        <v>0</v>
      </c>
      <c r="FQ27" s="252">
        <f t="shared" si="72"/>
        <v>0</v>
      </c>
      <c r="FR27" s="252">
        <f t="shared" si="72"/>
        <v>0</v>
      </c>
      <c r="FS27" s="252">
        <f t="shared" si="72"/>
        <v>0</v>
      </c>
      <c r="FT27" s="252">
        <f t="shared" ref="FT27:GE29" si="73">SUMIF($N$55:$N$92,$N27,FT$55:FT$92)</f>
        <v>0</v>
      </c>
      <c r="FU27" s="252">
        <f t="shared" si="73"/>
        <v>0</v>
      </c>
      <c r="FV27" s="252">
        <f t="shared" si="73"/>
        <v>0</v>
      </c>
      <c r="FW27" s="252">
        <f t="shared" si="73"/>
        <v>0</v>
      </c>
      <c r="FX27" s="252">
        <f t="shared" si="73"/>
        <v>0</v>
      </c>
      <c r="FY27" s="252">
        <f t="shared" si="73"/>
        <v>0</v>
      </c>
      <c r="FZ27" s="252">
        <f t="shared" si="73"/>
        <v>0</v>
      </c>
      <c r="GA27" s="252">
        <f t="shared" si="73"/>
        <v>0</v>
      </c>
      <c r="GB27" s="252">
        <f t="shared" si="73"/>
        <v>0</v>
      </c>
      <c r="GC27" s="252">
        <f t="shared" si="73"/>
        <v>0</v>
      </c>
      <c r="GD27" s="252">
        <f t="shared" si="73"/>
        <v>0</v>
      </c>
      <c r="GE27" s="252">
        <f t="shared" si="73"/>
        <v>0</v>
      </c>
      <c r="GF27" s="245"/>
      <c r="GG27" s="245"/>
      <c r="GH27" s="245"/>
      <c r="GI27" s="245"/>
      <c r="GJ27" s="245"/>
      <c r="GK27" s="245"/>
      <c r="GL27" s="245"/>
      <c r="GM27" s="245"/>
    </row>
    <row r="28" spans="1:195" ht="12" hidden="1" customHeight="1">
      <c r="A28" s="78"/>
      <c r="F28" s="239" t="s">
        <v>285</v>
      </c>
      <c r="G28" s="593"/>
      <c r="H28" s="533"/>
      <c r="I28" s="531" t="s">
        <v>438</v>
      </c>
      <c r="J28" s="290" t="s">
        <v>69</v>
      </c>
      <c r="K28" s="289"/>
      <c r="L28" s="289"/>
      <c r="M28" s="289"/>
      <c r="N28" s="142" t="str">
        <f>F28 &amp; "::" &amp; L9</f>
        <v>5.3.1::ACTI</v>
      </c>
      <c r="O28" s="289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2">
        <f t="shared" si="63"/>
        <v>0</v>
      </c>
      <c r="AW28" s="252">
        <f t="shared" si="63"/>
        <v>0</v>
      </c>
      <c r="AX28" s="252">
        <f t="shared" si="63"/>
        <v>0</v>
      </c>
      <c r="AY28" s="252">
        <f t="shared" si="63"/>
        <v>0</v>
      </c>
      <c r="AZ28" s="252">
        <f t="shared" si="63"/>
        <v>0</v>
      </c>
      <c r="BA28" s="252">
        <f t="shared" si="63"/>
        <v>0</v>
      </c>
      <c r="BB28" s="252">
        <f t="shared" si="63"/>
        <v>0</v>
      </c>
      <c r="BC28" s="252">
        <f t="shared" si="63"/>
        <v>0</v>
      </c>
      <c r="BD28" s="252">
        <f t="shared" si="63"/>
        <v>0</v>
      </c>
      <c r="BE28" s="252">
        <f t="shared" si="63"/>
        <v>0</v>
      </c>
      <c r="BF28" s="252">
        <f t="shared" si="64"/>
        <v>0</v>
      </c>
      <c r="BG28" s="252">
        <f t="shared" si="64"/>
        <v>0</v>
      </c>
      <c r="BH28" s="252">
        <f t="shared" si="64"/>
        <v>0</v>
      </c>
      <c r="BI28" s="252">
        <f t="shared" si="64"/>
        <v>0</v>
      </c>
      <c r="BJ28" s="252">
        <f t="shared" si="64"/>
        <v>0</v>
      </c>
      <c r="BK28" s="252">
        <f t="shared" si="64"/>
        <v>0</v>
      </c>
      <c r="BL28" s="252">
        <f t="shared" si="64"/>
        <v>0</v>
      </c>
      <c r="BM28" s="252">
        <f t="shared" si="64"/>
        <v>0</v>
      </c>
      <c r="BN28" s="252">
        <f t="shared" si="64"/>
        <v>0</v>
      </c>
      <c r="BO28" s="252">
        <f t="shared" si="64"/>
        <v>0</v>
      </c>
      <c r="BP28" s="252">
        <f t="shared" si="64"/>
        <v>0</v>
      </c>
      <c r="BQ28" s="252">
        <f t="shared" si="64"/>
        <v>0</v>
      </c>
      <c r="BR28" s="252">
        <f t="shared" si="64"/>
        <v>0</v>
      </c>
      <c r="BS28" s="252">
        <f t="shared" si="64"/>
        <v>0</v>
      </c>
      <c r="BT28" s="252">
        <f t="shared" si="64"/>
        <v>0</v>
      </c>
      <c r="BU28" s="252">
        <f t="shared" si="64"/>
        <v>0</v>
      </c>
      <c r="BV28" s="252">
        <f t="shared" si="64"/>
        <v>0</v>
      </c>
      <c r="BW28" s="252">
        <f t="shared" si="64"/>
        <v>0</v>
      </c>
      <c r="BX28" s="252">
        <f t="shared" si="64"/>
        <v>0</v>
      </c>
      <c r="BY28" s="252">
        <f t="shared" si="64"/>
        <v>0</v>
      </c>
      <c r="BZ28" s="252">
        <f t="shared" si="64"/>
        <v>0</v>
      </c>
      <c r="CA28" s="252">
        <f t="shared" si="64"/>
        <v>0</v>
      </c>
      <c r="CB28" s="252">
        <f t="shared" si="64"/>
        <v>0</v>
      </c>
      <c r="CC28" s="252">
        <f t="shared" si="64"/>
        <v>0</v>
      </c>
      <c r="CD28" s="252">
        <f t="shared" si="64"/>
        <v>0</v>
      </c>
      <c r="CE28" s="252">
        <f t="shared" si="64"/>
        <v>0</v>
      </c>
      <c r="CF28" s="252">
        <f t="shared" si="65"/>
        <v>0</v>
      </c>
      <c r="CG28" s="252">
        <f t="shared" si="65"/>
        <v>0</v>
      </c>
      <c r="CH28" s="252">
        <f t="shared" si="65"/>
        <v>0</v>
      </c>
      <c r="CI28" s="252">
        <f t="shared" si="65"/>
        <v>0</v>
      </c>
      <c r="CJ28" s="252">
        <f t="shared" si="65"/>
        <v>0</v>
      </c>
      <c r="CK28" s="252">
        <f t="shared" si="65"/>
        <v>0</v>
      </c>
      <c r="CL28" s="252">
        <f t="shared" si="65"/>
        <v>0</v>
      </c>
      <c r="CM28" s="252">
        <f t="shared" si="65"/>
        <v>0</v>
      </c>
      <c r="CN28" s="252">
        <f t="shared" si="65"/>
        <v>0</v>
      </c>
      <c r="CO28" s="252">
        <f t="shared" si="65"/>
        <v>0</v>
      </c>
      <c r="CP28" s="252">
        <f t="shared" si="66"/>
        <v>0</v>
      </c>
      <c r="CQ28" s="252">
        <f t="shared" si="66"/>
        <v>0</v>
      </c>
      <c r="CR28" s="252">
        <f t="shared" si="66"/>
        <v>0</v>
      </c>
      <c r="CS28" s="252">
        <f t="shared" si="66"/>
        <v>0</v>
      </c>
      <c r="CT28" s="252">
        <f t="shared" si="66"/>
        <v>0</v>
      </c>
      <c r="CU28" s="252">
        <f t="shared" si="66"/>
        <v>0</v>
      </c>
      <c r="CV28" s="252">
        <f t="shared" si="66"/>
        <v>0</v>
      </c>
      <c r="CW28" s="252">
        <f t="shared" si="66"/>
        <v>0</v>
      </c>
      <c r="CX28" s="252">
        <f t="shared" si="66"/>
        <v>0</v>
      </c>
      <c r="CY28" s="252">
        <f t="shared" si="66"/>
        <v>0</v>
      </c>
      <c r="CZ28" s="252">
        <f t="shared" si="67"/>
        <v>0</v>
      </c>
      <c r="DA28" s="252">
        <f t="shared" si="67"/>
        <v>0</v>
      </c>
      <c r="DB28" s="252">
        <f t="shared" si="67"/>
        <v>0</v>
      </c>
      <c r="DC28" s="252">
        <f t="shared" si="67"/>
        <v>0</v>
      </c>
      <c r="DD28" s="252">
        <f t="shared" si="67"/>
        <v>0</v>
      </c>
      <c r="DE28" s="252">
        <f t="shared" si="67"/>
        <v>0</v>
      </c>
      <c r="DF28" s="252">
        <f t="shared" si="67"/>
        <v>0</v>
      </c>
      <c r="DG28" s="252">
        <f t="shared" si="67"/>
        <v>0</v>
      </c>
      <c r="DH28" s="252">
        <f t="shared" si="67"/>
        <v>0</v>
      </c>
      <c r="DI28" s="252">
        <f t="shared" si="67"/>
        <v>0</v>
      </c>
      <c r="DJ28" s="252">
        <f t="shared" si="68"/>
        <v>0</v>
      </c>
      <c r="DK28" s="252">
        <f t="shared" si="68"/>
        <v>0</v>
      </c>
      <c r="DL28" s="252">
        <f t="shared" si="68"/>
        <v>0</v>
      </c>
      <c r="DM28" s="252">
        <f t="shared" si="68"/>
        <v>0</v>
      </c>
      <c r="DN28" s="252">
        <f t="shared" si="68"/>
        <v>0</v>
      </c>
      <c r="DO28" s="252">
        <f t="shared" si="68"/>
        <v>0</v>
      </c>
      <c r="DP28" s="252">
        <f t="shared" si="68"/>
        <v>0</v>
      </c>
      <c r="DQ28" s="252">
        <f t="shared" si="68"/>
        <v>0</v>
      </c>
      <c r="DR28" s="252">
        <f t="shared" si="68"/>
        <v>0</v>
      </c>
      <c r="DS28" s="252">
        <f t="shared" si="68"/>
        <v>0</v>
      </c>
      <c r="DT28" s="252">
        <f t="shared" si="69"/>
        <v>0</v>
      </c>
      <c r="DU28" s="252">
        <f t="shared" si="69"/>
        <v>0</v>
      </c>
      <c r="DV28" s="252">
        <f t="shared" si="69"/>
        <v>0</v>
      </c>
      <c r="DW28" s="252">
        <f t="shared" si="69"/>
        <v>0</v>
      </c>
      <c r="DX28" s="252">
        <f t="shared" si="69"/>
        <v>0</v>
      </c>
      <c r="DY28" s="252">
        <f t="shared" si="69"/>
        <v>0</v>
      </c>
      <c r="DZ28" s="252">
        <f t="shared" si="69"/>
        <v>0</v>
      </c>
      <c r="EA28" s="252">
        <f t="shared" si="69"/>
        <v>0</v>
      </c>
      <c r="EB28" s="252">
        <f t="shared" si="69"/>
        <v>0</v>
      </c>
      <c r="EC28" s="252">
        <f t="shared" si="69"/>
        <v>0</v>
      </c>
      <c r="ED28" s="252">
        <f t="shared" si="70"/>
        <v>0</v>
      </c>
      <c r="EE28" s="252">
        <f t="shared" si="70"/>
        <v>0</v>
      </c>
      <c r="EF28" s="252">
        <f t="shared" si="70"/>
        <v>0</v>
      </c>
      <c r="EG28" s="252">
        <f t="shared" si="70"/>
        <v>0</v>
      </c>
      <c r="EH28" s="252">
        <f t="shared" si="70"/>
        <v>0</v>
      </c>
      <c r="EI28" s="252">
        <f t="shared" si="70"/>
        <v>0</v>
      </c>
      <c r="EJ28" s="252">
        <f t="shared" si="70"/>
        <v>0</v>
      </c>
      <c r="EK28" s="252">
        <f t="shared" si="70"/>
        <v>0</v>
      </c>
      <c r="EL28" s="252">
        <f t="shared" si="70"/>
        <v>0</v>
      </c>
      <c r="EM28" s="252">
        <f t="shared" si="70"/>
        <v>0</v>
      </c>
      <c r="EN28" s="252">
        <f t="shared" si="70"/>
        <v>0</v>
      </c>
      <c r="EO28" s="252">
        <f t="shared" si="70"/>
        <v>0</v>
      </c>
      <c r="EP28" s="252">
        <f t="shared" si="70"/>
        <v>0</v>
      </c>
      <c r="EQ28" s="252">
        <f t="shared" si="70"/>
        <v>0</v>
      </c>
      <c r="ER28" s="251"/>
      <c r="ES28" s="251"/>
      <c r="ET28" s="251"/>
      <c r="EU28" s="251"/>
      <c r="EV28" s="251"/>
      <c r="EW28" s="251"/>
      <c r="EX28" s="251"/>
      <c r="EY28" s="251"/>
      <c r="EZ28" s="252">
        <f t="shared" si="71"/>
        <v>0</v>
      </c>
      <c r="FA28" s="252">
        <f t="shared" si="71"/>
        <v>0</v>
      </c>
      <c r="FB28" s="252">
        <f t="shared" si="71"/>
        <v>0</v>
      </c>
      <c r="FC28" s="252">
        <f t="shared" si="71"/>
        <v>0</v>
      </c>
      <c r="FD28" s="252">
        <f t="shared" si="71"/>
        <v>0</v>
      </c>
      <c r="FE28" s="252">
        <f t="shared" si="71"/>
        <v>0</v>
      </c>
      <c r="FF28" s="252">
        <f t="shared" si="71"/>
        <v>0</v>
      </c>
      <c r="FG28" s="252">
        <f t="shared" si="71"/>
        <v>0</v>
      </c>
      <c r="FH28" s="252">
        <f t="shared" si="71"/>
        <v>0</v>
      </c>
      <c r="FI28" s="252">
        <f t="shared" si="71"/>
        <v>0</v>
      </c>
      <c r="FJ28" s="252">
        <f t="shared" si="72"/>
        <v>0</v>
      </c>
      <c r="FK28" s="252">
        <f t="shared" si="72"/>
        <v>0</v>
      </c>
      <c r="FL28" s="252">
        <f t="shared" si="72"/>
        <v>0</v>
      </c>
      <c r="FM28" s="252">
        <f t="shared" si="72"/>
        <v>0</v>
      </c>
      <c r="FN28" s="252">
        <f t="shared" si="72"/>
        <v>0</v>
      </c>
      <c r="FO28" s="252">
        <f t="shared" si="72"/>
        <v>0</v>
      </c>
      <c r="FP28" s="252">
        <f t="shared" si="72"/>
        <v>0</v>
      </c>
      <c r="FQ28" s="252">
        <f t="shared" si="72"/>
        <v>0</v>
      </c>
      <c r="FR28" s="252">
        <f t="shared" si="72"/>
        <v>0</v>
      </c>
      <c r="FS28" s="252">
        <f t="shared" si="72"/>
        <v>0</v>
      </c>
      <c r="FT28" s="252">
        <f t="shared" si="73"/>
        <v>0</v>
      </c>
      <c r="FU28" s="252">
        <f t="shared" si="73"/>
        <v>0</v>
      </c>
      <c r="FV28" s="252">
        <f t="shared" si="73"/>
        <v>0</v>
      </c>
      <c r="FW28" s="252">
        <f t="shared" si="73"/>
        <v>0</v>
      </c>
      <c r="FX28" s="252">
        <f t="shared" si="73"/>
        <v>0</v>
      </c>
      <c r="FY28" s="252">
        <f t="shared" si="73"/>
        <v>0</v>
      </c>
      <c r="FZ28" s="252">
        <f t="shared" si="73"/>
        <v>0</v>
      </c>
      <c r="GA28" s="252">
        <f t="shared" si="73"/>
        <v>0</v>
      </c>
      <c r="GB28" s="252">
        <f t="shared" si="73"/>
        <v>0</v>
      </c>
      <c r="GC28" s="252">
        <f t="shared" si="73"/>
        <v>0</v>
      </c>
      <c r="GD28" s="252">
        <f t="shared" si="73"/>
        <v>0</v>
      </c>
      <c r="GE28" s="252">
        <f t="shared" si="73"/>
        <v>0</v>
      </c>
      <c r="GF28" s="245"/>
      <c r="GG28" s="245"/>
      <c r="GH28" s="245"/>
      <c r="GI28" s="245"/>
      <c r="GJ28" s="245"/>
      <c r="GK28" s="245"/>
      <c r="GL28" s="245"/>
      <c r="GM28" s="245"/>
    </row>
    <row r="29" spans="1:195" ht="12" hidden="1" customHeight="1">
      <c r="F29" s="239" t="s">
        <v>286</v>
      </c>
      <c r="G29" s="593"/>
      <c r="H29" s="533"/>
      <c r="I29" s="531"/>
      <c r="J29" s="290" t="s">
        <v>70</v>
      </c>
      <c r="K29" s="289"/>
      <c r="L29" s="289"/>
      <c r="M29" s="289"/>
      <c r="N29" s="142" t="str">
        <f>F29 &amp; "::" &amp; L9</f>
        <v>5.3.2::ACTI</v>
      </c>
      <c r="O29" s="289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2">
        <f t="shared" si="63"/>
        <v>0</v>
      </c>
      <c r="AW29" s="252">
        <f t="shared" si="63"/>
        <v>0</v>
      </c>
      <c r="AX29" s="252">
        <f t="shared" si="63"/>
        <v>0</v>
      </c>
      <c r="AY29" s="252">
        <f t="shared" si="63"/>
        <v>0</v>
      </c>
      <c r="AZ29" s="252">
        <f t="shared" si="63"/>
        <v>0</v>
      </c>
      <c r="BA29" s="252">
        <f t="shared" si="63"/>
        <v>0</v>
      </c>
      <c r="BB29" s="252">
        <f t="shared" si="63"/>
        <v>0</v>
      </c>
      <c r="BC29" s="252">
        <f t="shared" si="63"/>
        <v>0</v>
      </c>
      <c r="BD29" s="252">
        <f t="shared" si="63"/>
        <v>0</v>
      </c>
      <c r="BE29" s="252">
        <f t="shared" si="63"/>
        <v>0</v>
      </c>
      <c r="BF29" s="252">
        <f t="shared" si="64"/>
        <v>0</v>
      </c>
      <c r="BG29" s="252">
        <f t="shared" si="64"/>
        <v>0</v>
      </c>
      <c r="BH29" s="252">
        <f t="shared" si="64"/>
        <v>0</v>
      </c>
      <c r="BI29" s="252">
        <f t="shared" si="64"/>
        <v>0</v>
      </c>
      <c r="BJ29" s="252">
        <f t="shared" si="64"/>
        <v>0</v>
      </c>
      <c r="BK29" s="252">
        <f t="shared" si="64"/>
        <v>0</v>
      </c>
      <c r="BL29" s="252">
        <f t="shared" si="64"/>
        <v>0</v>
      </c>
      <c r="BM29" s="252">
        <f t="shared" si="64"/>
        <v>0</v>
      </c>
      <c r="BN29" s="252">
        <f t="shared" si="64"/>
        <v>0</v>
      </c>
      <c r="BO29" s="252">
        <f t="shared" si="64"/>
        <v>0</v>
      </c>
      <c r="BP29" s="252">
        <f t="shared" si="64"/>
        <v>0</v>
      </c>
      <c r="BQ29" s="252">
        <f t="shared" si="64"/>
        <v>0</v>
      </c>
      <c r="BR29" s="252">
        <f t="shared" si="64"/>
        <v>0</v>
      </c>
      <c r="BS29" s="252">
        <f t="shared" si="64"/>
        <v>0</v>
      </c>
      <c r="BT29" s="252">
        <f t="shared" si="64"/>
        <v>0</v>
      </c>
      <c r="BU29" s="252">
        <f t="shared" si="64"/>
        <v>0</v>
      </c>
      <c r="BV29" s="252">
        <f t="shared" si="64"/>
        <v>0</v>
      </c>
      <c r="BW29" s="252">
        <f t="shared" si="64"/>
        <v>0</v>
      </c>
      <c r="BX29" s="252">
        <f t="shared" si="64"/>
        <v>0</v>
      </c>
      <c r="BY29" s="252">
        <f t="shared" si="64"/>
        <v>0</v>
      </c>
      <c r="BZ29" s="252">
        <f t="shared" si="64"/>
        <v>0</v>
      </c>
      <c r="CA29" s="252">
        <f t="shared" si="64"/>
        <v>0</v>
      </c>
      <c r="CB29" s="252">
        <f t="shared" si="64"/>
        <v>0</v>
      </c>
      <c r="CC29" s="252">
        <f t="shared" si="64"/>
        <v>0</v>
      </c>
      <c r="CD29" s="252">
        <f t="shared" si="64"/>
        <v>0</v>
      </c>
      <c r="CE29" s="252">
        <f t="shared" si="64"/>
        <v>0</v>
      </c>
      <c r="CF29" s="252">
        <f t="shared" si="65"/>
        <v>0</v>
      </c>
      <c r="CG29" s="252">
        <f t="shared" si="65"/>
        <v>0</v>
      </c>
      <c r="CH29" s="252">
        <f t="shared" si="65"/>
        <v>0</v>
      </c>
      <c r="CI29" s="252">
        <f t="shared" si="65"/>
        <v>0</v>
      </c>
      <c r="CJ29" s="252">
        <f t="shared" si="65"/>
        <v>0</v>
      </c>
      <c r="CK29" s="252">
        <f t="shared" si="65"/>
        <v>0</v>
      </c>
      <c r="CL29" s="252">
        <f t="shared" si="65"/>
        <v>0</v>
      </c>
      <c r="CM29" s="252">
        <f t="shared" si="65"/>
        <v>0</v>
      </c>
      <c r="CN29" s="252">
        <f t="shared" si="65"/>
        <v>0</v>
      </c>
      <c r="CO29" s="252">
        <f t="shared" si="65"/>
        <v>0</v>
      </c>
      <c r="CP29" s="252">
        <f t="shared" si="66"/>
        <v>0</v>
      </c>
      <c r="CQ29" s="252">
        <f t="shared" si="66"/>
        <v>0</v>
      </c>
      <c r="CR29" s="252">
        <f t="shared" si="66"/>
        <v>0</v>
      </c>
      <c r="CS29" s="252">
        <f t="shared" si="66"/>
        <v>0</v>
      </c>
      <c r="CT29" s="252">
        <f t="shared" si="66"/>
        <v>0</v>
      </c>
      <c r="CU29" s="252">
        <f t="shared" si="66"/>
        <v>0</v>
      </c>
      <c r="CV29" s="252">
        <f t="shared" si="66"/>
        <v>0</v>
      </c>
      <c r="CW29" s="252">
        <f t="shared" si="66"/>
        <v>0</v>
      </c>
      <c r="CX29" s="252">
        <f t="shared" si="66"/>
        <v>0</v>
      </c>
      <c r="CY29" s="252">
        <f t="shared" si="66"/>
        <v>0</v>
      </c>
      <c r="CZ29" s="252">
        <f t="shared" si="67"/>
        <v>0</v>
      </c>
      <c r="DA29" s="252">
        <f t="shared" si="67"/>
        <v>0</v>
      </c>
      <c r="DB29" s="252">
        <f t="shared" si="67"/>
        <v>0</v>
      </c>
      <c r="DC29" s="252">
        <f t="shared" si="67"/>
        <v>0</v>
      </c>
      <c r="DD29" s="252">
        <f t="shared" si="67"/>
        <v>0</v>
      </c>
      <c r="DE29" s="252">
        <f t="shared" si="67"/>
        <v>0</v>
      </c>
      <c r="DF29" s="252">
        <f t="shared" si="67"/>
        <v>0</v>
      </c>
      <c r="DG29" s="252">
        <f t="shared" si="67"/>
        <v>0</v>
      </c>
      <c r="DH29" s="252">
        <f t="shared" si="67"/>
        <v>0</v>
      </c>
      <c r="DI29" s="252">
        <f t="shared" si="67"/>
        <v>0</v>
      </c>
      <c r="DJ29" s="252">
        <f t="shared" si="68"/>
        <v>0</v>
      </c>
      <c r="DK29" s="252">
        <f t="shared" si="68"/>
        <v>0</v>
      </c>
      <c r="DL29" s="252">
        <f t="shared" si="68"/>
        <v>0</v>
      </c>
      <c r="DM29" s="252">
        <f t="shared" si="68"/>
        <v>0</v>
      </c>
      <c r="DN29" s="252">
        <f t="shared" si="68"/>
        <v>0</v>
      </c>
      <c r="DO29" s="252">
        <f t="shared" si="68"/>
        <v>0</v>
      </c>
      <c r="DP29" s="252">
        <f t="shared" si="68"/>
        <v>0</v>
      </c>
      <c r="DQ29" s="252">
        <f t="shared" si="68"/>
        <v>0</v>
      </c>
      <c r="DR29" s="252">
        <f t="shared" si="68"/>
        <v>0</v>
      </c>
      <c r="DS29" s="252">
        <f t="shared" si="68"/>
        <v>0</v>
      </c>
      <c r="DT29" s="252">
        <f t="shared" si="69"/>
        <v>0</v>
      </c>
      <c r="DU29" s="252">
        <f t="shared" si="69"/>
        <v>0</v>
      </c>
      <c r="DV29" s="252">
        <f t="shared" si="69"/>
        <v>0</v>
      </c>
      <c r="DW29" s="252">
        <f t="shared" si="69"/>
        <v>0</v>
      </c>
      <c r="DX29" s="252">
        <f t="shared" si="69"/>
        <v>0</v>
      </c>
      <c r="DY29" s="252">
        <f t="shared" si="69"/>
        <v>0</v>
      </c>
      <c r="DZ29" s="252">
        <f t="shared" si="69"/>
        <v>0</v>
      </c>
      <c r="EA29" s="252">
        <f t="shared" si="69"/>
        <v>0</v>
      </c>
      <c r="EB29" s="252">
        <f t="shared" si="69"/>
        <v>0</v>
      </c>
      <c r="EC29" s="252">
        <f t="shared" si="69"/>
        <v>0</v>
      </c>
      <c r="ED29" s="252">
        <f t="shared" si="70"/>
        <v>0</v>
      </c>
      <c r="EE29" s="252">
        <f t="shared" si="70"/>
        <v>0</v>
      </c>
      <c r="EF29" s="252">
        <f t="shared" si="70"/>
        <v>0</v>
      </c>
      <c r="EG29" s="252">
        <f t="shared" si="70"/>
        <v>0</v>
      </c>
      <c r="EH29" s="252">
        <f t="shared" si="70"/>
        <v>0</v>
      </c>
      <c r="EI29" s="252">
        <f t="shared" si="70"/>
        <v>0</v>
      </c>
      <c r="EJ29" s="252">
        <f t="shared" si="70"/>
        <v>0</v>
      </c>
      <c r="EK29" s="252">
        <f t="shared" si="70"/>
        <v>0</v>
      </c>
      <c r="EL29" s="252">
        <f t="shared" si="70"/>
        <v>0</v>
      </c>
      <c r="EM29" s="252">
        <f t="shared" si="70"/>
        <v>0</v>
      </c>
      <c r="EN29" s="252">
        <f t="shared" si="70"/>
        <v>0</v>
      </c>
      <c r="EO29" s="252">
        <f t="shared" si="70"/>
        <v>0</v>
      </c>
      <c r="EP29" s="252">
        <f t="shared" si="70"/>
        <v>0</v>
      </c>
      <c r="EQ29" s="252">
        <f t="shared" si="70"/>
        <v>0</v>
      </c>
      <c r="ER29" s="251"/>
      <c r="ES29" s="251"/>
      <c r="ET29" s="251"/>
      <c r="EU29" s="251"/>
      <c r="EV29" s="251"/>
      <c r="EW29" s="251"/>
      <c r="EX29" s="251"/>
      <c r="EY29" s="251"/>
      <c r="EZ29" s="252">
        <f t="shared" si="71"/>
        <v>0</v>
      </c>
      <c r="FA29" s="252">
        <f t="shared" si="71"/>
        <v>0</v>
      </c>
      <c r="FB29" s="252">
        <f t="shared" si="71"/>
        <v>0</v>
      </c>
      <c r="FC29" s="252">
        <f t="shared" si="71"/>
        <v>0</v>
      </c>
      <c r="FD29" s="252">
        <f t="shared" si="71"/>
        <v>0</v>
      </c>
      <c r="FE29" s="252">
        <f t="shared" si="71"/>
        <v>0</v>
      </c>
      <c r="FF29" s="252">
        <f t="shared" si="71"/>
        <v>0</v>
      </c>
      <c r="FG29" s="252">
        <f t="shared" si="71"/>
        <v>0</v>
      </c>
      <c r="FH29" s="252">
        <f t="shared" si="71"/>
        <v>0</v>
      </c>
      <c r="FI29" s="252">
        <f t="shared" si="71"/>
        <v>0</v>
      </c>
      <c r="FJ29" s="252">
        <f t="shared" si="72"/>
        <v>0</v>
      </c>
      <c r="FK29" s="252">
        <f t="shared" si="72"/>
        <v>0</v>
      </c>
      <c r="FL29" s="252">
        <f t="shared" si="72"/>
        <v>0</v>
      </c>
      <c r="FM29" s="252">
        <f t="shared" si="72"/>
        <v>0</v>
      </c>
      <c r="FN29" s="252">
        <f t="shared" si="72"/>
        <v>0</v>
      </c>
      <c r="FO29" s="252">
        <f t="shared" si="72"/>
        <v>0</v>
      </c>
      <c r="FP29" s="252">
        <f t="shared" si="72"/>
        <v>0</v>
      </c>
      <c r="FQ29" s="252">
        <f t="shared" si="72"/>
        <v>0</v>
      </c>
      <c r="FR29" s="252">
        <f t="shared" si="72"/>
        <v>0</v>
      </c>
      <c r="FS29" s="252">
        <f t="shared" si="72"/>
        <v>0</v>
      </c>
      <c r="FT29" s="252">
        <f t="shared" si="73"/>
        <v>0</v>
      </c>
      <c r="FU29" s="252">
        <f t="shared" si="73"/>
        <v>0</v>
      </c>
      <c r="FV29" s="252">
        <f t="shared" si="73"/>
        <v>0</v>
      </c>
      <c r="FW29" s="252">
        <f t="shared" si="73"/>
        <v>0</v>
      </c>
      <c r="FX29" s="252">
        <f t="shared" si="73"/>
        <v>0</v>
      </c>
      <c r="FY29" s="252">
        <f t="shared" si="73"/>
        <v>0</v>
      </c>
      <c r="FZ29" s="252">
        <f t="shared" si="73"/>
        <v>0</v>
      </c>
      <c r="GA29" s="252">
        <f t="shared" si="73"/>
        <v>0</v>
      </c>
      <c r="GB29" s="252">
        <f t="shared" si="73"/>
        <v>0</v>
      </c>
      <c r="GC29" s="252">
        <f t="shared" si="73"/>
        <v>0</v>
      </c>
      <c r="GD29" s="252">
        <f t="shared" si="73"/>
        <v>0</v>
      </c>
      <c r="GE29" s="252">
        <f t="shared" si="73"/>
        <v>0</v>
      </c>
      <c r="GF29" s="245"/>
      <c r="GG29" s="245"/>
      <c r="GH29" s="245"/>
      <c r="GI29" s="245"/>
      <c r="GJ29" s="245"/>
      <c r="GK29" s="245"/>
      <c r="GL29" s="245"/>
      <c r="GM29" s="245"/>
    </row>
    <row r="30" spans="1:195" ht="12" hidden="1" customHeight="1">
      <c r="F30" s="239" t="s">
        <v>291</v>
      </c>
      <c r="G30" s="593"/>
      <c r="H30" s="530" t="s">
        <v>439</v>
      </c>
      <c r="I30" s="586" t="s">
        <v>437</v>
      </c>
      <c r="J30" s="290" t="s">
        <v>69</v>
      </c>
      <c r="K30" s="289"/>
      <c r="L30" s="289"/>
      <c r="M30" s="289"/>
      <c r="N30" s="142" t="str">
        <f>F30 &amp; "::" &amp; L9</f>
        <v>6.1.1::ACTI</v>
      </c>
      <c r="O30" s="289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2">
        <f>IF(AV32=0,0,AV33*1000/AV32)</f>
        <v>0</v>
      </c>
      <c r="AW30" s="252">
        <f>IF(AW32=0,0,AW33*1000/AW32)</f>
        <v>0</v>
      </c>
      <c r="AX30" s="252">
        <f>IF(AX32=0,0,AX33*1000/AX32)</f>
        <v>0</v>
      </c>
      <c r="AY30" s="252">
        <f>IF(AY32=0,0,AY33*1000/AY32)</f>
        <v>0</v>
      </c>
      <c r="AZ30" s="252">
        <f>IF(AZ32=0,0,AZ33*1000/AZ32)</f>
        <v>0</v>
      </c>
      <c r="BA30" s="252">
        <f t="shared" ref="BA30:EN30" si="74">IF(BA32=0,0,BA33*1000/BA32)</f>
        <v>0</v>
      </c>
      <c r="BB30" s="252">
        <f t="shared" si="74"/>
        <v>0</v>
      </c>
      <c r="BC30" s="252">
        <f t="shared" si="74"/>
        <v>0</v>
      </c>
      <c r="BD30" s="252">
        <f t="shared" si="74"/>
        <v>0</v>
      </c>
      <c r="BE30" s="252">
        <f t="shared" si="74"/>
        <v>0</v>
      </c>
      <c r="BF30" s="252">
        <f t="shared" si="74"/>
        <v>0</v>
      </c>
      <c r="BG30" s="252">
        <f t="shared" si="74"/>
        <v>0</v>
      </c>
      <c r="BH30" s="252">
        <f t="shared" ref="BH30:BW30" si="75">IF(BH32=0,0,BH33*1000/BH32)</f>
        <v>0</v>
      </c>
      <c r="BI30" s="252">
        <f t="shared" si="75"/>
        <v>0</v>
      </c>
      <c r="BJ30" s="252">
        <f t="shared" si="75"/>
        <v>0</v>
      </c>
      <c r="BK30" s="252">
        <f t="shared" si="75"/>
        <v>0</v>
      </c>
      <c r="BL30" s="252">
        <f t="shared" si="75"/>
        <v>0</v>
      </c>
      <c r="BM30" s="252">
        <f t="shared" si="75"/>
        <v>0</v>
      </c>
      <c r="BN30" s="252">
        <f t="shared" si="75"/>
        <v>0</v>
      </c>
      <c r="BO30" s="252">
        <f t="shared" si="75"/>
        <v>0</v>
      </c>
      <c r="BP30" s="252">
        <f t="shared" si="75"/>
        <v>0</v>
      </c>
      <c r="BQ30" s="252">
        <f t="shared" si="75"/>
        <v>0</v>
      </c>
      <c r="BR30" s="252">
        <f t="shared" si="75"/>
        <v>0</v>
      </c>
      <c r="BS30" s="252">
        <f t="shared" si="75"/>
        <v>0</v>
      </c>
      <c r="BT30" s="252">
        <f t="shared" si="75"/>
        <v>0</v>
      </c>
      <c r="BU30" s="252">
        <f t="shared" si="75"/>
        <v>0</v>
      </c>
      <c r="BV30" s="252">
        <f t="shared" si="75"/>
        <v>0</v>
      </c>
      <c r="BW30" s="252">
        <f t="shared" si="75"/>
        <v>0</v>
      </c>
      <c r="BX30" s="252">
        <f t="shared" si="74"/>
        <v>0</v>
      </c>
      <c r="BY30" s="252">
        <f t="shared" si="74"/>
        <v>0</v>
      </c>
      <c r="BZ30" s="252">
        <f t="shared" si="74"/>
        <v>0</v>
      </c>
      <c r="CA30" s="252">
        <f t="shared" si="74"/>
        <v>0</v>
      </c>
      <c r="CB30" s="252">
        <f t="shared" si="74"/>
        <v>0</v>
      </c>
      <c r="CC30" s="252">
        <f t="shared" si="74"/>
        <v>0</v>
      </c>
      <c r="CD30" s="252">
        <f t="shared" si="74"/>
        <v>0</v>
      </c>
      <c r="CE30" s="252">
        <f t="shared" si="74"/>
        <v>0</v>
      </c>
      <c r="CF30" s="252">
        <f t="shared" si="74"/>
        <v>0</v>
      </c>
      <c r="CG30" s="252">
        <f t="shared" si="74"/>
        <v>0</v>
      </c>
      <c r="CH30" s="252">
        <f t="shared" si="74"/>
        <v>0</v>
      </c>
      <c r="CI30" s="252">
        <f t="shared" si="74"/>
        <v>0</v>
      </c>
      <c r="CJ30" s="252">
        <f t="shared" si="74"/>
        <v>0</v>
      </c>
      <c r="CK30" s="252">
        <f t="shared" si="74"/>
        <v>0</v>
      </c>
      <c r="CL30" s="252">
        <f t="shared" si="74"/>
        <v>0</v>
      </c>
      <c r="CM30" s="252">
        <f t="shared" si="74"/>
        <v>0</v>
      </c>
      <c r="CN30" s="252">
        <f t="shared" si="74"/>
        <v>0</v>
      </c>
      <c r="CO30" s="252">
        <f t="shared" si="74"/>
        <v>0</v>
      </c>
      <c r="CP30" s="252">
        <f t="shared" si="74"/>
        <v>0</v>
      </c>
      <c r="CQ30" s="252">
        <f t="shared" si="74"/>
        <v>0</v>
      </c>
      <c r="CR30" s="252">
        <f t="shared" ref="CR30:CY30" si="76">IF(CR32=0,0,CR33*1000/CR32)</f>
        <v>0</v>
      </c>
      <c r="CS30" s="252">
        <f t="shared" si="76"/>
        <v>0</v>
      </c>
      <c r="CT30" s="252">
        <f t="shared" si="76"/>
        <v>0</v>
      </c>
      <c r="CU30" s="252">
        <f t="shared" si="76"/>
        <v>0</v>
      </c>
      <c r="CV30" s="252">
        <f t="shared" si="76"/>
        <v>0</v>
      </c>
      <c r="CW30" s="252">
        <f t="shared" si="76"/>
        <v>0</v>
      </c>
      <c r="CX30" s="252">
        <f t="shared" si="76"/>
        <v>0</v>
      </c>
      <c r="CY30" s="252">
        <f t="shared" si="76"/>
        <v>0</v>
      </c>
      <c r="CZ30" s="252">
        <f t="shared" si="74"/>
        <v>0</v>
      </c>
      <c r="DA30" s="252">
        <f t="shared" si="74"/>
        <v>0</v>
      </c>
      <c r="DB30" s="252">
        <f t="shared" si="74"/>
        <v>0</v>
      </c>
      <c r="DC30" s="252">
        <f t="shared" si="74"/>
        <v>0</v>
      </c>
      <c r="DD30" s="252">
        <f t="shared" si="74"/>
        <v>0</v>
      </c>
      <c r="DE30" s="252">
        <f t="shared" si="74"/>
        <v>0</v>
      </c>
      <c r="DF30" s="252">
        <f t="shared" si="74"/>
        <v>0</v>
      </c>
      <c r="DG30" s="252">
        <f t="shared" si="74"/>
        <v>0</v>
      </c>
      <c r="DH30" s="252">
        <f t="shared" si="74"/>
        <v>0</v>
      </c>
      <c r="DI30" s="252">
        <f t="shared" si="74"/>
        <v>0</v>
      </c>
      <c r="DJ30" s="252">
        <f t="shared" si="74"/>
        <v>0</v>
      </c>
      <c r="DK30" s="252">
        <f t="shared" si="74"/>
        <v>0</v>
      </c>
      <c r="DL30" s="252">
        <f t="shared" si="74"/>
        <v>0</v>
      </c>
      <c r="DM30" s="252">
        <f t="shared" si="74"/>
        <v>0</v>
      </c>
      <c r="DN30" s="252">
        <f t="shared" si="74"/>
        <v>0</v>
      </c>
      <c r="DO30" s="252">
        <f t="shared" si="74"/>
        <v>0</v>
      </c>
      <c r="DP30" s="252">
        <f t="shared" si="74"/>
        <v>0</v>
      </c>
      <c r="DQ30" s="252">
        <f t="shared" si="74"/>
        <v>0</v>
      </c>
      <c r="DR30" s="252">
        <f t="shared" si="74"/>
        <v>0</v>
      </c>
      <c r="DS30" s="252">
        <f t="shared" si="74"/>
        <v>0</v>
      </c>
      <c r="DT30" s="252">
        <f t="shared" si="74"/>
        <v>0</v>
      </c>
      <c r="DU30" s="252">
        <f t="shared" si="74"/>
        <v>0</v>
      </c>
      <c r="DV30" s="252">
        <f t="shared" si="74"/>
        <v>0</v>
      </c>
      <c r="DW30" s="252">
        <f t="shared" si="74"/>
        <v>0</v>
      </c>
      <c r="DX30" s="252">
        <f t="shared" si="74"/>
        <v>0</v>
      </c>
      <c r="DY30" s="252">
        <f t="shared" si="74"/>
        <v>0</v>
      </c>
      <c r="DZ30" s="252">
        <f t="shared" si="74"/>
        <v>0</v>
      </c>
      <c r="EA30" s="252">
        <f t="shared" si="74"/>
        <v>0</v>
      </c>
      <c r="EB30" s="252">
        <f t="shared" si="74"/>
        <v>0</v>
      </c>
      <c r="EC30" s="252">
        <f t="shared" si="74"/>
        <v>0</v>
      </c>
      <c r="ED30" s="252">
        <f t="shared" si="74"/>
        <v>0</v>
      </c>
      <c r="EE30" s="252">
        <f t="shared" si="74"/>
        <v>0</v>
      </c>
      <c r="EF30" s="252">
        <f t="shared" si="74"/>
        <v>0</v>
      </c>
      <c r="EG30" s="252">
        <f t="shared" si="74"/>
        <v>0</v>
      </c>
      <c r="EH30" s="252">
        <f t="shared" si="74"/>
        <v>0</v>
      </c>
      <c r="EI30" s="252">
        <f t="shared" si="74"/>
        <v>0</v>
      </c>
      <c r="EJ30" s="252">
        <f>IF(EJ32=0,0,EJ33*1000/EJ32)</f>
        <v>0</v>
      </c>
      <c r="EK30" s="252">
        <f>IF(EK32=0,0,EK33*1000/EK32)</f>
        <v>0</v>
      </c>
      <c r="EL30" s="252">
        <f>IF(EL32=0,0,EL33*1000/EL32)</f>
        <v>0</v>
      </c>
      <c r="EM30" s="252">
        <f>IF(EM32=0,0,EM33*1000/EM32)</f>
        <v>0</v>
      </c>
      <c r="EN30" s="252">
        <f t="shared" si="74"/>
        <v>0</v>
      </c>
      <c r="EO30" s="252">
        <f>IF(EO32=0,0,EO33*1000/EO32)</f>
        <v>0</v>
      </c>
      <c r="EP30" s="252">
        <f>IF(EP32=0,0,EP33*1000/EP32)</f>
        <v>0</v>
      </c>
      <c r="EQ30" s="252">
        <f>IF(EQ32=0,0,EQ33*1000/EQ32)</f>
        <v>0</v>
      </c>
      <c r="ER30" s="251"/>
      <c r="ES30" s="251"/>
      <c r="ET30" s="251"/>
      <c r="EU30" s="251"/>
      <c r="EV30" s="251"/>
      <c r="EW30" s="251"/>
      <c r="EX30" s="251"/>
      <c r="EY30" s="251"/>
      <c r="EZ30" s="252">
        <f>IF(EZ32=0,0,EZ33*1000/EZ32)</f>
        <v>0</v>
      </c>
      <c r="FA30" s="252">
        <f>IF(FA32=0,0,FA33*1000/FA32)</f>
        <v>0</v>
      </c>
      <c r="FB30" s="252">
        <f>IF(FB32=0,0,FB33*1000/FB32)</f>
        <v>0</v>
      </c>
      <c r="FC30" s="252">
        <f>IF(FC32=0,0,FC33*1000/FC32)</f>
        <v>0</v>
      </c>
      <c r="FD30" s="252">
        <f t="shared" ref="FD30:GE30" si="77">IF(FD32=0,0,FD33*1000/FD32)</f>
        <v>0</v>
      </c>
      <c r="FE30" s="252">
        <f t="shared" si="77"/>
        <v>0</v>
      </c>
      <c r="FF30" s="252">
        <f t="shared" si="77"/>
        <v>0</v>
      </c>
      <c r="FG30" s="252">
        <f t="shared" si="77"/>
        <v>0</v>
      </c>
      <c r="FH30" s="252">
        <f t="shared" si="77"/>
        <v>0</v>
      </c>
      <c r="FI30" s="252">
        <f t="shared" si="77"/>
        <v>0</v>
      </c>
      <c r="FJ30" s="252">
        <f t="shared" si="77"/>
        <v>0</v>
      </c>
      <c r="FK30" s="252">
        <f t="shared" si="77"/>
        <v>0</v>
      </c>
      <c r="FL30" s="252">
        <f t="shared" si="77"/>
        <v>0</v>
      </c>
      <c r="FM30" s="252">
        <f t="shared" si="77"/>
        <v>0</v>
      </c>
      <c r="FN30" s="252">
        <f t="shared" si="77"/>
        <v>0</v>
      </c>
      <c r="FO30" s="252">
        <f t="shared" si="77"/>
        <v>0</v>
      </c>
      <c r="FP30" s="252">
        <f t="shared" si="77"/>
        <v>0</v>
      </c>
      <c r="FQ30" s="252">
        <f t="shared" si="77"/>
        <v>0</v>
      </c>
      <c r="FR30" s="252">
        <f t="shared" si="77"/>
        <v>0</v>
      </c>
      <c r="FS30" s="252">
        <f t="shared" si="77"/>
        <v>0</v>
      </c>
      <c r="FT30" s="252">
        <f t="shared" si="77"/>
        <v>0</v>
      </c>
      <c r="FU30" s="252">
        <f t="shared" si="77"/>
        <v>0</v>
      </c>
      <c r="FV30" s="252">
        <f t="shared" si="77"/>
        <v>0</v>
      </c>
      <c r="FW30" s="252">
        <f t="shared" si="77"/>
        <v>0</v>
      </c>
      <c r="FX30" s="252">
        <f t="shared" si="77"/>
        <v>0</v>
      </c>
      <c r="FY30" s="252">
        <f t="shared" si="77"/>
        <v>0</v>
      </c>
      <c r="FZ30" s="252">
        <f t="shared" si="77"/>
        <v>0</v>
      </c>
      <c r="GA30" s="252">
        <f t="shared" si="77"/>
        <v>0</v>
      </c>
      <c r="GB30" s="252">
        <f t="shared" si="77"/>
        <v>0</v>
      </c>
      <c r="GC30" s="252">
        <f t="shared" si="77"/>
        <v>0</v>
      </c>
      <c r="GD30" s="252">
        <f t="shared" si="77"/>
        <v>0</v>
      </c>
      <c r="GE30" s="252">
        <f t="shared" si="77"/>
        <v>0</v>
      </c>
      <c r="GF30" s="245"/>
      <c r="GG30" s="245"/>
      <c r="GH30" s="245"/>
      <c r="GI30" s="245"/>
      <c r="GJ30" s="245"/>
      <c r="GK30" s="245"/>
      <c r="GL30" s="245"/>
      <c r="GM30" s="245"/>
    </row>
    <row r="31" spans="1:195" ht="12" hidden="1" customHeight="1">
      <c r="F31" s="239" t="s">
        <v>292</v>
      </c>
      <c r="G31" s="593"/>
      <c r="H31" s="533"/>
      <c r="I31" s="586"/>
      <c r="J31" s="290" t="s">
        <v>70</v>
      </c>
      <c r="K31" s="289"/>
      <c r="L31" s="289"/>
      <c r="M31" s="289"/>
      <c r="N31" s="142" t="str">
        <f>F31 &amp; "::" &amp; L9</f>
        <v>6.1.2::ACTI</v>
      </c>
      <c r="O31" s="289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2">
        <f t="shared" ref="AV31:CQ31" si="78">IF(AV32=0,0,AV34*1000/AV32)</f>
        <v>0</v>
      </c>
      <c r="AW31" s="252">
        <f t="shared" si="78"/>
        <v>0</v>
      </c>
      <c r="AX31" s="252">
        <f t="shared" si="78"/>
        <v>0</v>
      </c>
      <c r="AY31" s="252">
        <f t="shared" si="78"/>
        <v>0</v>
      </c>
      <c r="AZ31" s="252">
        <f t="shared" si="78"/>
        <v>0</v>
      </c>
      <c r="BA31" s="252">
        <f t="shared" si="78"/>
        <v>0</v>
      </c>
      <c r="BB31" s="252">
        <f t="shared" si="78"/>
        <v>0</v>
      </c>
      <c r="BC31" s="252">
        <f t="shared" si="78"/>
        <v>0</v>
      </c>
      <c r="BD31" s="252">
        <f t="shared" si="78"/>
        <v>0</v>
      </c>
      <c r="BE31" s="252">
        <f t="shared" si="78"/>
        <v>0</v>
      </c>
      <c r="BF31" s="252">
        <f t="shared" si="78"/>
        <v>0</v>
      </c>
      <c r="BG31" s="252">
        <f t="shared" si="78"/>
        <v>0</v>
      </c>
      <c r="BH31" s="252">
        <f t="shared" ref="BH31:BW31" si="79">IF(BH32=0,0,BH34*1000/BH32)</f>
        <v>0</v>
      </c>
      <c r="BI31" s="252">
        <f t="shared" si="79"/>
        <v>0</v>
      </c>
      <c r="BJ31" s="252">
        <f t="shared" si="79"/>
        <v>0</v>
      </c>
      <c r="BK31" s="252">
        <f t="shared" si="79"/>
        <v>0</v>
      </c>
      <c r="BL31" s="252">
        <f t="shared" si="79"/>
        <v>0</v>
      </c>
      <c r="BM31" s="252">
        <f t="shared" si="79"/>
        <v>0</v>
      </c>
      <c r="BN31" s="252">
        <f t="shared" si="79"/>
        <v>0</v>
      </c>
      <c r="BO31" s="252">
        <f t="shared" si="79"/>
        <v>0</v>
      </c>
      <c r="BP31" s="252">
        <f t="shared" si="79"/>
        <v>0</v>
      </c>
      <c r="BQ31" s="252">
        <f t="shared" si="79"/>
        <v>0</v>
      </c>
      <c r="BR31" s="252">
        <f t="shared" si="79"/>
        <v>0</v>
      </c>
      <c r="BS31" s="252">
        <f t="shared" si="79"/>
        <v>0</v>
      </c>
      <c r="BT31" s="252">
        <f t="shared" si="79"/>
        <v>0</v>
      </c>
      <c r="BU31" s="252">
        <f t="shared" si="79"/>
        <v>0</v>
      </c>
      <c r="BV31" s="252">
        <f t="shared" si="79"/>
        <v>0</v>
      </c>
      <c r="BW31" s="252">
        <f t="shared" si="79"/>
        <v>0</v>
      </c>
      <c r="BX31" s="252">
        <f t="shared" si="78"/>
        <v>0</v>
      </c>
      <c r="BY31" s="252">
        <f t="shared" si="78"/>
        <v>0</v>
      </c>
      <c r="BZ31" s="252">
        <f t="shared" si="78"/>
        <v>0</v>
      </c>
      <c r="CA31" s="252">
        <f t="shared" si="78"/>
        <v>0</v>
      </c>
      <c r="CB31" s="252">
        <f t="shared" si="78"/>
        <v>0</v>
      </c>
      <c r="CC31" s="252">
        <f t="shared" si="78"/>
        <v>0</v>
      </c>
      <c r="CD31" s="252">
        <f t="shared" si="78"/>
        <v>0</v>
      </c>
      <c r="CE31" s="252">
        <f t="shared" si="78"/>
        <v>0</v>
      </c>
      <c r="CF31" s="252">
        <f t="shared" si="78"/>
        <v>0</v>
      </c>
      <c r="CG31" s="252">
        <f t="shared" si="78"/>
        <v>0</v>
      </c>
      <c r="CH31" s="252">
        <f t="shared" si="78"/>
        <v>0</v>
      </c>
      <c r="CI31" s="252">
        <f t="shared" si="78"/>
        <v>0</v>
      </c>
      <c r="CJ31" s="252">
        <f t="shared" si="78"/>
        <v>0</v>
      </c>
      <c r="CK31" s="252">
        <f t="shared" si="78"/>
        <v>0</v>
      </c>
      <c r="CL31" s="252">
        <f t="shared" si="78"/>
        <v>0</v>
      </c>
      <c r="CM31" s="252">
        <f t="shared" si="78"/>
        <v>0</v>
      </c>
      <c r="CN31" s="252">
        <f t="shared" si="78"/>
        <v>0</v>
      </c>
      <c r="CO31" s="252">
        <f t="shared" si="78"/>
        <v>0</v>
      </c>
      <c r="CP31" s="252">
        <f t="shared" si="78"/>
        <v>0</v>
      </c>
      <c r="CQ31" s="252">
        <f t="shared" si="78"/>
        <v>0</v>
      </c>
      <c r="CR31" s="252">
        <f t="shared" ref="CR31:CY31" si="80">IF(CR32=0,0,CR34*1000/CR32)</f>
        <v>0</v>
      </c>
      <c r="CS31" s="252">
        <f t="shared" si="80"/>
        <v>0</v>
      </c>
      <c r="CT31" s="252">
        <f t="shared" si="80"/>
        <v>0</v>
      </c>
      <c r="CU31" s="252">
        <f t="shared" si="80"/>
        <v>0</v>
      </c>
      <c r="CV31" s="252">
        <f t="shared" si="80"/>
        <v>0</v>
      </c>
      <c r="CW31" s="252">
        <f t="shared" si="80"/>
        <v>0</v>
      </c>
      <c r="CX31" s="252">
        <f t="shared" si="80"/>
        <v>0</v>
      </c>
      <c r="CY31" s="252">
        <f t="shared" si="80"/>
        <v>0</v>
      </c>
      <c r="CZ31" s="252">
        <f t="shared" ref="CZ31:EE31" si="81">IF(CZ32=0,0,CZ34*1000/CZ32)</f>
        <v>0</v>
      </c>
      <c r="DA31" s="252">
        <f t="shared" si="81"/>
        <v>0</v>
      </c>
      <c r="DB31" s="252">
        <f t="shared" si="81"/>
        <v>0</v>
      </c>
      <c r="DC31" s="252">
        <f t="shared" si="81"/>
        <v>0</v>
      </c>
      <c r="DD31" s="252">
        <f t="shared" si="81"/>
        <v>0</v>
      </c>
      <c r="DE31" s="252">
        <f t="shared" si="81"/>
        <v>0</v>
      </c>
      <c r="DF31" s="252">
        <f t="shared" si="81"/>
        <v>0</v>
      </c>
      <c r="DG31" s="252">
        <f t="shared" si="81"/>
        <v>0</v>
      </c>
      <c r="DH31" s="252">
        <f t="shared" si="81"/>
        <v>0</v>
      </c>
      <c r="DI31" s="252">
        <f t="shared" si="81"/>
        <v>0</v>
      </c>
      <c r="DJ31" s="252">
        <f t="shared" si="81"/>
        <v>0</v>
      </c>
      <c r="DK31" s="252">
        <f t="shared" si="81"/>
        <v>0</v>
      </c>
      <c r="DL31" s="252">
        <f t="shared" si="81"/>
        <v>0</v>
      </c>
      <c r="DM31" s="252">
        <f t="shared" si="81"/>
        <v>0</v>
      </c>
      <c r="DN31" s="252">
        <f t="shared" si="81"/>
        <v>0</v>
      </c>
      <c r="DO31" s="252">
        <f t="shared" si="81"/>
        <v>0</v>
      </c>
      <c r="DP31" s="252">
        <f t="shared" si="81"/>
        <v>0</v>
      </c>
      <c r="DQ31" s="252">
        <f t="shared" si="81"/>
        <v>0</v>
      </c>
      <c r="DR31" s="252">
        <f t="shared" si="81"/>
        <v>0</v>
      </c>
      <c r="DS31" s="252">
        <f t="shared" si="81"/>
        <v>0</v>
      </c>
      <c r="DT31" s="252">
        <f t="shared" si="81"/>
        <v>0</v>
      </c>
      <c r="DU31" s="252">
        <f t="shared" si="81"/>
        <v>0</v>
      </c>
      <c r="DV31" s="252">
        <f t="shared" si="81"/>
        <v>0</v>
      </c>
      <c r="DW31" s="252">
        <f t="shared" si="81"/>
        <v>0</v>
      </c>
      <c r="DX31" s="252">
        <f t="shared" si="81"/>
        <v>0</v>
      </c>
      <c r="DY31" s="252">
        <f t="shared" si="81"/>
        <v>0</v>
      </c>
      <c r="DZ31" s="252">
        <f t="shared" si="81"/>
        <v>0</v>
      </c>
      <c r="EA31" s="252">
        <f t="shared" si="81"/>
        <v>0</v>
      </c>
      <c r="EB31" s="252">
        <f t="shared" si="81"/>
        <v>0</v>
      </c>
      <c r="EC31" s="252">
        <f t="shared" si="81"/>
        <v>0</v>
      </c>
      <c r="ED31" s="252">
        <f t="shared" si="81"/>
        <v>0</v>
      </c>
      <c r="EE31" s="252">
        <f t="shared" si="81"/>
        <v>0</v>
      </c>
      <c r="EF31" s="252">
        <f t="shared" ref="EF31:EQ31" si="82">IF(EF32=0,0,EF34*1000/EF32)</f>
        <v>0</v>
      </c>
      <c r="EG31" s="252">
        <f t="shared" si="82"/>
        <v>0</v>
      </c>
      <c r="EH31" s="252">
        <f t="shared" si="82"/>
        <v>0</v>
      </c>
      <c r="EI31" s="252">
        <f t="shared" si="82"/>
        <v>0</v>
      </c>
      <c r="EJ31" s="252">
        <f>IF(EJ32=0,0,EJ34*1000/EJ32)</f>
        <v>0</v>
      </c>
      <c r="EK31" s="252">
        <f>IF(EK32=0,0,EK34*1000/EK32)</f>
        <v>0</v>
      </c>
      <c r="EL31" s="252">
        <f>IF(EL32=0,0,EL34*1000/EL32)</f>
        <v>0</v>
      </c>
      <c r="EM31" s="252">
        <f>IF(EM32=0,0,EM34*1000/EM32)</f>
        <v>0</v>
      </c>
      <c r="EN31" s="252">
        <f t="shared" si="82"/>
        <v>0</v>
      </c>
      <c r="EO31" s="252">
        <f t="shared" si="82"/>
        <v>0</v>
      </c>
      <c r="EP31" s="252">
        <f t="shared" si="82"/>
        <v>0</v>
      </c>
      <c r="EQ31" s="252">
        <f t="shared" si="82"/>
        <v>0</v>
      </c>
      <c r="ER31" s="251"/>
      <c r="ES31" s="251"/>
      <c r="ET31" s="251"/>
      <c r="EU31" s="251"/>
      <c r="EV31" s="251"/>
      <c r="EW31" s="251"/>
      <c r="EX31" s="251"/>
      <c r="EY31" s="251"/>
      <c r="EZ31" s="252">
        <f>IF(EZ32=0,0,EZ34*1000/EZ32)</f>
        <v>0</v>
      </c>
      <c r="FA31" s="252">
        <f>IF(FA32=0,0,FA34*1000/FA32)</f>
        <v>0</v>
      </c>
      <c r="FB31" s="252">
        <f>IF(FB32=0,0,FB34*1000/FB32)</f>
        <v>0</v>
      </c>
      <c r="FC31" s="252">
        <f>IF(FC32=0,0,FC34*1000/FC32)</f>
        <v>0</v>
      </c>
      <c r="FD31" s="252">
        <f t="shared" ref="FD31:GE31" si="83">IF(FD32=0,0,FD34*1000/FD32)</f>
        <v>0</v>
      </c>
      <c r="FE31" s="252">
        <f t="shared" si="83"/>
        <v>0</v>
      </c>
      <c r="FF31" s="252">
        <f t="shared" si="83"/>
        <v>0</v>
      </c>
      <c r="FG31" s="252">
        <f t="shared" si="83"/>
        <v>0</v>
      </c>
      <c r="FH31" s="252">
        <f t="shared" si="83"/>
        <v>0</v>
      </c>
      <c r="FI31" s="252">
        <f t="shared" si="83"/>
        <v>0</v>
      </c>
      <c r="FJ31" s="252">
        <f t="shared" si="83"/>
        <v>0</v>
      </c>
      <c r="FK31" s="252">
        <f t="shared" si="83"/>
        <v>0</v>
      </c>
      <c r="FL31" s="252">
        <f t="shared" si="83"/>
        <v>0</v>
      </c>
      <c r="FM31" s="252">
        <f t="shared" si="83"/>
        <v>0</v>
      </c>
      <c r="FN31" s="252">
        <f t="shared" si="83"/>
        <v>0</v>
      </c>
      <c r="FO31" s="252">
        <f t="shared" si="83"/>
        <v>0</v>
      </c>
      <c r="FP31" s="252">
        <f t="shared" si="83"/>
        <v>0</v>
      </c>
      <c r="FQ31" s="252">
        <f t="shared" si="83"/>
        <v>0</v>
      </c>
      <c r="FR31" s="252">
        <f t="shared" si="83"/>
        <v>0</v>
      </c>
      <c r="FS31" s="252">
        <f t="shared" si="83"/>
        <v>0</v>
      </c>
      <c r="FT31" s="252">
        <f t="shared" si="83"/>
        <v>0</v>
      </c>
      <c r="FU31" s="252">
        <f t="shared" si="83"/>
        <v>0</v>
      </c>
      <c r="FV31" s="252">
        <f t="shared" si="83"/>
        <v>0</v>
      </c>
      <c r="FW31" s="252">
        <f t="shared" si="83"/>
        <v>0</v>
      </c>
      <c r="FX31" s="252">
        <f t="shared" si="83"/>
        <v>0</v>
      </c>
      <c r="FY31" s="252">
        <f t="shared" si="83"/>
        <v>0</v>
      </c>
      <c r="FZ31" s="252">
        <f t="shared" si="83"/>
        <v>0</v>
      </c>
      <c r="GA31" s="252">
        <f t="shared" si="83"/>
        <v>0</v>
      </c>
      <c r="GB31" s="252">
        <f t="shared" si="83"/>
        <v>0</v>
      </c>
      <c r="GC31" s="252">
        <f t="shared" si="83"/>
        <v>0</v>
      </c>
      <c r="GD31" s="252">
        <f t="shared" si="83"/>
        <v>0</v>
      </c>
      <c r="GE31" s="252">
        <f t="shared" si="83"/>
        <v>0</v>
      </c>
      <c r="GF31" s="245"/>
      <c r="GG31" s="245"/>
      <c r="GH31" s="245"/>
      <c r="GI31" s="245"/>
      <c r="GJ31" s="245"/>
      <c r="GK31" s="245"/>
      <c r="GL31" s="245"/>
      <c r="GM31" s="245"/>
    </row>
    <row r="32" spans="1:195" ht="12" hidden="1" customHeight="1">
      <c r="F32" s="239" t="s">
        <v>331</v>
      </c>
      <c r="G32" s="593"/>
      <c r="H32" s="533"/>
      <c r="I32" s="531" t="s">
        <v>474</v>
      </c>
      <c r="J32" s="596"/>
      <c r="K32" s="289"/>
      <c r="L32" s="289"/>
      <c r="M32" s="289"/>
      <c r="N32" s="142" t="str">
        <f>F32 &amp; "::" &amp; L9</f>
        <v>6.2::ACTI</v>
      </c>
      <c r="O32" s="289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2">
        <f t="shared" ref="AV32:BE34" si="84">SUMIF($N$55:$N$92,$N32,AV$55:AV$92)</f>
        <v>0</v>
      </c>
      <c r="AW32" s="252">
        <f t="shared" si="84"/>
        <v>0</v>
      </c>
      <c r="AX32" s="252">
        <f t="shared" si="84"/>
        <v>0</v>
      </c>
      <c r="AY32" s="252">
        <f t="shared" si="84"/>
        <v>0</v>
      </c>
      <c r="AZ32" s="252">
        <f t="shared" si="84"/>
        <v>0</v>
      </c>
      <c r="BA32" s="252">
        <f t="shared" si="84"/>
        <v>0</v>
      </c>
      <c r="BB32" s="252">
        <f t="shared" si="84"/>
        <v>0</v>
      </c>
      <c r="BC32" s="252">
        <f t="shared" si="84"/>
        <v>0</v>
      </c>
      <c r="BD32" s="252">
        <f t="shared" si="84"/>
        <v>0</v>
      </c>
      <c r="BE32" s="252">
        <f t="shared" si="84"/>
        <v>0</v>
      </c>
      <c r="BF32" s="252">
        <f t="shared" ref="BF32:CE34" si="85">SUMIF($N$55:$N$92,$N32,BF$55:BF$92)</f>
        <v>0</v>
      </c>
      <c r="BG32" s="252">
        <f t="shared" si="85"/>
        <v>0</v>
      </c>
      <c r="BH32" s="252">
        <f t="shared" si="85"/>
        <v>0</v>
      </c>
      <c r="BI32" s="252">
        <f t="shared" si="85"/>
        <v>0</v>
      </c>
      <c r="BJ32" s="252">
        <f t="shared" si="85"/>
        <v>0</v>
      </c>
      <c r="BK32" s="252">
        <f t="shared" si="85"/>
        <v>0</v>
      </c>
      <c r="BL32" s="252">
        <f t="shared" si="85"/>
        <v>0</v>
      </c>
      <c r="BM32" s="252">
        <f t="shared" si="85"/>
        <v>0</v>
      </c>
      <c r="BN32" s="252">
        <f t="shared" si="85"/>
        <v>0</v>
      </c>
      <c r="BO32" s="252">
        <f t="shared" si="85"/>
        <v>0</v>
      </c>
      <c r="BP32" s="252">
        <f t="shared" si="85"/>
        <v>0</v>
      </c>
      <c r="BQ32" s="252">
        <f t="shared" si="85"/>
        <v>0</v>
      </c>
      <c r="BR32" s="252">
        <f t="shared" si="85"/>
        <v>0</v>
      </c>
      <c r="BS32" s="252">
        <f t="shared" si="85"/>
        <v>0</v>
      </c>
      <c r="BT32" s="252">
        <f t="shared" si="85"/>
        <v>0</v>
      </c>
      <c r="BU32" s="252">
        <f t="shared" si="85"/>
        <v>0</v>
      </c>
      <c r="BV32" s="252">
        <f t="shared" si="85"/>
        <v>0</v>
      </c>
      <c r="BW32" s="252">
        <f t="shared" si="85"/>
        <v>0</v>
      </c>
      <c r="BX32" s="252">
        <f t="shared" si="85"/>
        <v>0</v>
      </c>
      <c r="BY32" s="252">
        <f t="shared" si="85"/>
        <v>0</v>
      </c>
      <c r="BZ32" s="252">
        <f t="shared" si="85"/>
        <v>0</v>
      </c>
      <c r="CA32" s="252">
        <f t="shared" si="85"/>
        <v>0</v>
      </c>
      <c r="CB32" s="252">
        <f t="shared" si="85"/>
        <v>0</v>
      </c>
      <c r="CC32" s="252">
        <f t="shared" si="85"/>
        <v>0</v>
      </c>
      <c r="CD32" s="252">
        <f t="shared" si="85"/>
        <v>0</v>
      </c>
      <c r="CE32" s="252">
        <f t="shared" si="85"/>
        <v>0</v>
      </c>
      <c r="CF32" s="252">
        <f t="shared" ref="CF32:CO34" si="86">SUMIF($N$55:$N$92,$N32,CF$55:CF$92)</f>
        <v>0</v>
      </c>
      <c r="CG32" s="252">
        <f t="shared" si="86"/>
        <v>0</v>
      </c>
      <c r="CH32" s="252">
        <f t="shared" si="86"/>
        <v>0</v>
      </c>
      <c r="CI32" s="252">
        <f t="shared" si="86"/>
        <v>0</v>
      </c>
      <c r="CJ32" s="252">
        <f t="shared" si="86"/>
        <v>0</v>
      </c>
      <c r="CK32" s="252">
        <f t="shared" si="86"/>
        <v>0</v>
      </c>
      <c r="CL32" s="252">
        <f t="shared" si="86"/>
        <v>0</v>
      </c>
      <c r="CM32" s="252">
        <f t="shared" si="86"/>
        <v>0</v>
      </c>
      <c r="CN32" s="252">
        <f t="shared" si="86"/>
        <v>0</v>
      </c>
      <c r="CO32" s="252">
        <f t="shared" si="86"/>
        <v>0</v>
      </c>
      <c r="CP32" s="252">
        <f t="shared" ref="CP32:CY34" si="87">SUMIF($N$55:$N$92,$N32,CP$55:CP$92)</f>
        <v>0</v>
      </c>
      <c r="CQ32" s="252">
        <f t="shared" si="87"/>
        <v>0</v>
      </c>
      <c r="CR32" s="252">
        <f t="shared" si="87"/>
        <v>0</v>
      </c>
      <c r="CS32" s="252">
        <f t="shared" si="87"/>
        <v>0</v>
      </c>
      <c r="CT32" s="252">
        <f t="shared" si="87"/>
        <v>0</v>
      </c>
      <c r="CU32" s="252">
        <f t="shared" si="87"/>
        <v>0</v>
      </c>
      <c r="CV32" s="252">
        <f t="shared" si="87"/>
        <v>0</v>
      </c>
      <c r="CW32" s="252">
        <f t="shared" si="87"/>
        <v>0</v>
      </c>
      <c r="CX32" s="252">
        <f t="shared" si="87"/>
        <v>0</v>
      </c>
      <c r="CY32" s="252">
        <f t="shared" si="87"/>
        <v>0</v>
      </c>
      <c r="CZ32" s="252">
        <f t="shared" ref="CZ32:DI34" si="88">SUMIF($N$55:$N$92,$N32,CZ$55:CZ$92)</f>
        <v>0</v>
      </c>
      <c r="DA32" s="252">
        <f t="shared" si="88"/>
        <v>0</v>
      </c>
      <c r="DB32" s="252">
        <f t="shared" si="88"/>
        <v>0</v>
      </c>
      <c r="DC32" s="252">
        <f t="shared" si="88"/>
        <v>0</v>
      </c>
      <c r="DD32" s="252">
        <f t="shared" si="88"/>
        <v>0</v>
      </c>
      <c r="DE32" s="252">
        <f t="shared" si="88"/>
        <v>0</v>
      </c>
      <c r="DF32" s="252">
        <f t="shared" si="88"/>
        <v>0</v>
      </c>
      <c r="DG32" s="252">
        <f t="shared" si="88"/>
        <v>0</v>
      </c>
      <c r="DH32" s="252">
        <f t="shared" si="88"/>
        <v>0</v>
      </c>
      <c r="DI32" s="252">
        <f t="shared" si="88"/>
        <v>0</v>
      </c>
      <c r="DJ32" s="252">
        <f t="shared" ref="DJ32:DS34" si="89">SUMIF($N$55:$N$92,$N32,DJ$55:DJ$92)</f>
        <v>0</v>
      </c>
      <c r="DK32" s="252">
        <f t="shared" si="89"/>
        <v>0</v>
      </c>
      <c r="DL32" s="252">
        <f t="shared" si="89"/>
        <v>0</v>
      </c>
      <c r="DM32" s="252">
        <f t="shared" si="89"/>
        <v>0</v>
      </c>
      <c r="DN32" s="252">
        <f t="shared" si="89"/>
        <v>0</v>
      </c>
      <c r="DO32" s="252">
        <f t="shared" si="89"/>
        <v>0</v>
      </c>
      <c r="DP32" s="252">
        <f t="shared" si="89"/>
        <v>0</v>
      </c>
      <c r="DQ32" s="252">
        <f t="shared" si="89"/>
        <v>0</v>
      </c>
      <c r="DR32" s="252">
        <f t="shared" si="89"/>
        <v>0</v>
      </c>
      <c r="DS32" s="252">
        <f t="shared" si="89"/>
        <v>0</v>
      </c>
      <c r="DT32" s="252">
        <f t="shared" ref="DT32:EC34" si="90">SUMIF($N$55:$N$92,$N32,DT$55:DT$92)</f>
        <v>0</v>
      </c>
      <c r="DU32" s="252">
        <f t="shared" si="90"/>
        <v>0</v>
      </c>
      <c r="DV32" s="252">
        <f t="shared" si="90"/>
        <v>0</v>
      </c>
      <c r="DW32" s="252">
        <f t="shared" si="90"/>
        <v>0</v>
      </c>
      <c r="DX32" s="252">
        <f t="shared" si="90"/>
        <v>0</v>
      </c>
      <c r="DY32" s="252">
        <f t="shared" si="90"/>
        <v>0</v>
      </c>
      <c r="DZ32" s="252">
        <f t="shared" si="90"/>
        <v>0</v>
      </c>
      <c r="EA32" s="252">
        <f t="shared" si="90"/>
        <v>0</v>
      </c>
      <c r="EB32" s="252">
        <f t="shared" si="90"/>
        <v>0</v>
      </c>
      <c r="EC32" s="252">
        <f t="shared" si="90"/>
        <v>0</v>
      </c>
      <c r="ED32" s="252">
        <f t="shared" ref="ED32:EQ34" si="91">SUMIF($N$55:$N$92,$N32,ED$55:ED$92)</f>
        <v>0</v>
      </c>
      <c r="EE32" s="252">
        <f t="shared" si="91"/>
        <v>0</v>
      </c>
      <c r="EF32" s="252">
        <f t="shared" si="91"/>
        <v>0</v>
      </c>
      <c r="EG32" s="252">
        <f t="shared" si="91"/>
        <v>0</v>
      </c>
      <c r="EH32" s="252">
        <f t="shared" si="91"/>
        <v>0</v>
      </c>
      <c r="EI32" s="252">
        <f t="shared" si="91"/>
        <v>0</v>
      </c>
      <c r="EJ32" s="252">
        <f t="shared" si="91"/>
        <v>0</v>
      </c>
      <c r="EK32" s="252">
        <f t="shared" si="91"/>
        <v>0</v>
      </c>
      <c r="EL32" s="252">
        <f t="shared" si="91"/>
        <v>0</v>
      </c>
      <c r="EM32" s="252">
        <f t="shared" si="91"/>
        <v>0</v>
      </c>
      <c r="EN32" s="252">
        <f t="shared" si="91"/>
        <v>0</v>
      </c>
      <c r="EO32" s="252">
        <f t="shared" si="91"/>
        <v>0</v>
      </c>
      <c r="EP32" s="252">
        <f t="shared" si="91"/>
        <v>0</v>
      </c>
      <c r="EQ32" s="252">
        <f t="shared" si="91"/>
        <v>0</v>
      </c>
      <c r="ER32" s="251"/>
      <c r="ES32" s="251"/>
      <c r="ET32" s="251"/>
      <c r="EU32" s="251"/>
      <c r="EV32" s="251"/>
      <c r="EW32" s="251"/>
      <c r="EX32" s="251"/>
      <c r="EY32" s="251"/>
      <c r="EZ32" s="252">
        <f t="shared" ref="EZ32:FI34" si="92">SUMIF($N$55:$N$92,$N32,EZ$55:EZ$92)</f>
        <v>0</v>
      </c>
      <c r="FA32" s="252">
        <f t="shared" si="92"/>
        <v>0</v>
      </c>
      <c r="FB32" s="252">
        <f t="shared" si="92"/>
        <v>0</v>
      </c>
      <c r="FC32" s="252">
        <f t="shared" si="92"/>
        <v>0</v>
      </c>
      <c r="FD32" s="252">
        <f t="shared" si="92"/>
        <v>0</v>
      </c>
      <c r="FE32" s="252">
        <f t="shared" si="92"/>
        <v>0</v>
      </c>
      <c r="FF32" s="252">
        <f t="shared" si="92"/>
        <v>0</v>
      </c>
      <c r="FG32" s="252">
        <f t="shared" si="92"/>
        <v>0</v>
      </c>
      <c r="FH32" s="252">
        <f t="shared" si="92"/>
        <v>0</v>
      </c>
      <c r="FI32" s="252">
        <f t="shared" si="92"/>
        <v>0</v>
      </c>
      <c r="FJ32" s="252">
        <f t="shared" ref="FJ32:FS34" si="93">SUMIF($N$55:$N$92,$N32,FJ$55:FJ$92)</f>
        <v>0</v>
      </c>
      <c r="FK32" s="252">
        <f t="shared" si="93"/>
        <v>0</v>
      </c>
      <c r="FL32" s="252">
        <f t="shared" si="93"/>
        <v>0</v>
      </c>
      <c r="FM32" s="252">
        <f t="shared" si="93"/>
        <v>0</v>
      </c>
      <c r="FN32" s="252">
        <f t="shared" si="93"/>
        <v>0</v>
      </c>
      <c r="FO32" s="252">
        <f t="shared" si="93"/>
        <v>0</v>
      </c>
      <c r="FP32" s="252">
        <f t="shared" si="93"/>
        <v>0</v>
      </c>
      <c r="FQ32" s="252">
        <f t="shared" si="93"/>
        <v>0</v>
      </c>
      <c r="FR32" s="252">
        <f t="shared" si="93"/>
        <v>0</v>
      </c>
      <c r="FS32" s="252">
        <f t="shared" si="93"/>
        <v>0</v>
      </c>
      <c r="FT32" s="252">
        <f t="shared" ref="FT32:GE34" si="94">SUMIF($N$55:$N$92,$N32,FT$55:FT$92)</f>
        <v>0</v>
      </c>
      <c r="FU32" s="252">
        <f t="shared" si="94"/>
        <v>0</v>
      </c>
      <c r="FV32" s="252">
        <f t="shared" si="94"/>
        <v>0</v>
      </c>
      <c r="FW32" s="252">
        <f t="shared" si="94"/>
        <v>0</v>
      </c>
      <c r="FX32" s="252">
        <f t="shared" si="94"/>
        <v>0</v>
      </c>
      <c r="FY32" s="252">
        <f t="shared" si="94"/>
        <v>0</v>
      </c>
      <c r="FZ32" s="252">
        <f t="shared" si="94"/>
        <v>0</v>
      </c>
      <c r="GA32" s="252">
        <f t="shared" si="94"/>
        <v>0</v>
      </c>
      <c r="GB32" s="252">
        <f t="shared" si="94"/>
        <v>0</v>
      </c>
      <c r="GC32" s="252">
        <f t="shared" si="94"/>
        <v>0</v>
      </c>
      <c r="GD32" s="252">
        <f t="shared" si="94"/>
        <v>0</v>
      </c>
      <c r="GE32" s="252">
        <f t="shared" si="94"/>
        <v>0</v>
      </c>
      <c r="GF32" s="245"/>
      <c r="GG32" s="245"/>
      <c r="GH32" s="245"/>
      <c r="GI32" s="245"/>
      <c r="GJ32" s="245"/>
      <c r="GK32" s="245"/>
      <c r="GL32" s="245"/>
      <c r="GM32" s="245"/>
    </row>
    <row r="33" spans="1:195" ht="12" hidden="1" customHeight="1">
      <c r="F33" s="239" t="s">
        <v>334</v>
      </c>
      <c r="G33" s="593"/>
      <c r="H33" s="533"/>
      <c r="I33" s="531" t="s">
        <v>438</v>
      </c>
      <c r="J33" s="290" t="s">
        <v>69</v>
      </c>
      <c r="K33" s="289"/>
      <c r="L33" s="289"/>
      <c r="M33" s="289"/>
      <c r="N33" s="142" t="str">
        <f>F33 &amp; "::" &amp; L9</f>
        <v>6.3.1::ACTI</v>
      </c>
      <c r="O33" s="289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2">
        <f t="shared" si="84"/>
        <v>0</v>
      </c>
      <c r="AW33" s="252">
        <f t="shared" si="84"/>
        <v>0</v>
      </c>
      <c r="AX33" s="252">
        <f t="shared" si="84"/>
        <v>0</v>
      </c>
      <c r="AY33" s="252">
        <f t="shared" si="84"/>
        <v>0</v>
      </c>
      <c r="AZ33" s="252">
        <f t="shared" si="84"/>
        <v>0</v>
      </c>
      <c r="BA33" s="252">
        <f t="shared" si="84"/>
        <v>0</v>
      </c>
      <c r="BB33" s="252">
        <f t="shared" si="84"/>
        <v>0</v>
      </c>
      <c r="BC33" s="252">
        <f t="shared" si="84"/>
        <v>0</v>
      </c>
      <c r="BD33" s="252">
        <f t="shared" si="84"/>
        <v>0</v>
      </c>
      <c r="BE33" s="252">
        <f t="shared" si="84"/>
        <v>0</v>
      </c>
      <c r="BF33" s="252">
        <f t="shared" si="85"/>
        <v>0</v>
      </c>
      <c r="BG33" s="252">
        <f t="shared" si="85"/>
        <v>0</v>
      </c>
      <c r="BH33" s="252">
        <f t="shared" si="85"/>
        <v>0</v>
      </c>
      <c r="BI33" s="252">
        <f t="shared" si="85"/>
        <v>0</v>
      </c>
      <c r="BJ33" s="252">
        <f t="shared" si="85"/>
        <v>0</v>
      </c>
      <c r="BK33" s="252">
        <f t="shared" si="85"/>
        <v>0</v>
      </c>
      <c r="BL33" s="252">
        <f t="shared" si="85"/>
        <v>0</v>
      </c>
      <c r="BM33" s="252">
        <f t="shared" si="85"/>
        <v>0</v>
      </c>
      <c r="BN33" s="252">
        <f t="shared" si="85"/>
        <v>0</v>
      </c>
      <c r="BO33" s="252">
        <f t="shared" si="85"/>
        <v>0</v>
      </c>
      <c r="BP33" s="252">
        <f t="shared" si="85"/>
        <v>0</v>
      </c>
      <c r="BQ33" s="252">
        <f t="shared" si="85"/>
        <v>0</v>
      </c>
      <c r="BR33" s="252">
        <f t="shared" si="85"/>
        <v>0</v>
      </c>
      <c r="BS33" s="252">
        <f t="shared" si="85"/>
        <v>0</v>
      </c>
      <c r="BT33" s="252">
        <f t="shared" si="85"/>
        <v>0</v>
      </c>
      <c r="BU33" s="252">
        <f t="shared" si="85"/>
        <v>0</v>
      </c>
      <c r="BV33" s="252">
        <f t="shared" si="85"/>
        <v>0</v>
      </c>
      <c r="BW33" s="252">
        <f t="shared" si="85"/>
        <v>0</v>
      </c>
      <c r="BX33" s="252">
        <f t="shared" si="85"/>
        <v>0</v>
      </c>
      <c r="BY33" s="252">
        <f t="shared" si="85"/>
        <v>0</v>
      </c>
      <c r="BZ33" s="252">
        <f t="shared" si="85"/>
        <v>0</v>
      </c>
      <c r="CA33" s="252">
        <f t="shared" si="85"/>
        <v>0</v>
      </c>
      <c r="CB33" s="252">
        <f t="shared" si="85"/>
        <v>0</v>
      </c>
      <c r="CC33" s="252">
        <f t="shared" si="85"/>
        <v>0</v>
      </c>
      <c r="CD33" s="252">
        <f t="shared" si="85"/>
        <v>0</v>
      </c>
      <c r="CE33" s="252">
        <f t="shared" si="85"/>
        <v>0</v>
      </c>
      <c r="CF33" s="252">
        <f t="shared" si="86"/>
        <v>0</v>
      </c>
      <c r="CG33" s="252">
        <f t="shared" si="86"/>
        <v>0</v>
      </c>
      <c r="CH33" s="252">
        <f t="shared" si="86"/>
        <v>0</v>
      </c>
      <c r="CI33" s="252">
        <f t="shared" si="86"/>
        <v>0</v>
      </c>
      <c r="CJ33" s="252">
        <f t="shared" si="86"/>
        <v>0</v>
      </c>
      <c r="CK33" s="252">
        <f t="shared" si="86"/>
        <v>0</v>
      </c>
      <c r="CL33" s="252">
        <f t="shared" si="86"/>
        <v>0</v>
      </c>
      <c r="CM33" s="252">
        <f t="shared" si="86"/>
        <v>0</v>
      </c>
      <c r="CN33" s="252">
        <f t="shared" si="86"/>
        <v>0</v>
      </c>
      <c r="CO33" s="252">
        <f t="shared" si="86"/>
        <v>0</v>
      </c>
      <c r="CP33" s="252">
        <f t="shared" si="87"/>
        <v>0</v>
      </c>
      <c r="CQ33" s="252">
        <f t="shared" si="87"/>
        <v>0</v>
      </c>
      <c r="CR33" s="252">
        <f t="shared" si="87"/>
        <v>0</v>
      </c>
      <c r="CS33" s="252">
        <f t="shared" si="87"/>
        <v>0</v>
      </c>
      <c r="CT33" s="252">
        <f t="shared" si="87"/>
        <v>0</v>
      </c>
      <c r="CU33" s="252">
        <f t="shared" si="87"/>
        <v>0</v>
      </c>
      <c r="CV33" s="252">
        <f t="shared" si="87"/>
        <v>0</v>
      </c>
      <c r="CW33" s="252">
        <f t="shared" si="87"/>
        <v>0</v>
      </c>
      <c r="CX33" s="252">
        <f t="shared" si="87"/>
        <v>0</v>
      </c>
      <c r="CY33" s="252">
        <f t="shared" si="87"/>
        <v>0</v>
      </c>
      <c r="CZ33" s="252">
        <f t="shared" si="88"/>
        <v>0</v>
      </c>
      <c r="DA33" s="252">
        <f t="shared" si="88"/>
        <v>0</v>
      </c>
      <c r="DB33" s="252">
        <f t="shared" si="88"/>
        <v>0</v>
      </c>
      <c r="DC33" s="252">
        <f t="shared" si="88"/>
        <v>0</v>
      </c>
      <c r="DD33" s="252">
        <f t="shared" si="88"/>
        <v>0</v>
      </c>
      <c r="DE33" s="252">
        <f t="shared" si="88"/>
        <v>0</v>
      </c>
      <c r="DF33" s="252">
        <f t="shared" si="88"/>
        <v>0</v>
      </c>
      <c r="DG33" s="252">
        <f t="shared" si="88"/>
        <v>0</v>
      </c>
      <c r="DH33" s="252">
        <f t="shared" si="88"/>
        <v>0</v>
      </c>
      <c r="DI33" s="252">
        <f t="shared" si="88"/>
        <v>0</v>
      </c>
      <c r="DJ33" s="252">
        <f t="shared" si="89"/>
        <v>0</v>
      </c>
      <c r="DK33" s="252">
        <f t="shared" si="89"/>
        <v>0</v>
      </c>
      <c r="DL33" s="252">
        <f t="shared" si="89"/>
        <v>0</v>
      </c>
      <c r="DM33" s="252">
        <f t="shared" si="89"/>
        <v>0</v>
      </c>
      <c r="DN33" s="252">
        <f t="shared" si="89"/>
        <v>0</v>
      </c>
      <c r="DO33" s="252">
        <f t="shared" si="89"/>
        <v>0</v>
      </c>
      <c r="DP33" s="252">
        <f t="shared" si="89"/>
        <v>0</v>
      </c>
      <c r="DQ33" s="252">
        <f t="shared" si="89"/>
        <v>0</v>
      </c>
      <c r="DR33" s="252">
        <f t="shared" si="89"/>
        <v>0</v>
      </c>
      <c r="DS33" s="252">
        <f t="shared" si="89"/>
        <v>0</v>
      </c>
      <c r="DT33" s="252">
        <f t="shared" si="90"/>
        <v>0</v>
      </c>
      <c r="DU33" s="252">
        <f t="shared" si="90"/>
        <v>0</v>
      </c>
      <c r="DV33" s="252">
        <f t="shared" si="90"/>
        <v>0</v>
      </c>
      <c r="DW33" s="252">
        <f t="shared" si="90"/>
        <v>0</v>
      </c>
      <c r="DX33" s="252">
        <f t="shared" si="90"/>
        <v>0</v>
      </c>
      <c r="DY33" s="252">
        <f t="shared" si="90"/>
        <v>0</v>
      </c>
      <c r="DZ33" s="252">
        <f t="shared" si="90"/>
        <v>0</v>
      </c>
      <c r="EA33" s="252">
        <f t="shared" si="90"/>
        <v>0</v>
      </c>
      <c r="EB33" s="252">
        <f t="shared" si="90"/>
        <v>0</v>
      </c>
      <c r="EC33" s="252">
        <f t="shared" si="90"/>
        <v>0</v>
      </c>
      <c r="ED33" s="252">
        <f t="shared" si="91"/>
        <v>0</v>
      </c>
      <c r="EE33" s="252">
        <f t="shared" si="91"/>
        <v>0</v>
      </c>
      <c r="EF33" s="252">
        <f t="shared" si="91"/>
        <v>0</v>
      </c>
      <c r="EG33" s="252">
        <f t="shared" si="91"/>
        <v>0</v>
      </c>
      <c r="EH33" s="252">
        <f t="shared" si="91"/>
        <v>0</v>
      </c>
      <c r="EI33" s="252">
        <f t="shared" si="91"/>
        <v>0</v>
      </c>
      <c r="EJ33" s="252">
        <f t="shared" si="91"/>
        <v>0</v>
      </c>
      <c r="EK33" s="252">
        <f t="shared" si="91"/>
        <v>0</v>
      </c>
      <c r="EL33" s="252">
        <f t="shared" si="91"/>
        <v>0</v>
      </c>
      <c r="EM33" s="252">
        <f t="shared" si="91"/>
        <v>0</v>
      </c>
      <c r="EN33" s="252">
        <f t="shared" si="91"/>
        <v>0</v>
      </c>
      <c r="EO33" s="252">
        <f t="shared" si="91"/>
        <v>0</v>
      </c>
      <c r="EP33" s="252">
        <f t="shared" si="91"/>
        <v>0</v>
      </c>
      <c r="EQ33" s="252">
        <f t="shared" si="91"/>
        <v>0</v>
      </c>
      <c r="ER33" s="251"/>
      <c r="ES33" s="251"/>
      <c r="ET33" s="251"/>
      <c r="EU33" s="251"/>
      <c r="EV33" s="251"/>
      <c r="EW33" s="251"/>
      <c r="EX33" s="251"/>
      <c r="EY33" s="251"/>
      <c r="EZ33" s="252">
        <f t="shared" si="92"/>
        <v>0</v>
      </c>
      <c r="FA33" s="252">
        <f t="shared" si="92"/>
        <v>0</v>
      </c>
      <c r="FB33" s="252">
        <f t="shared" si="92"/>
        <v>0</v>
      </c>
      <c r="FC33" s="252">
        <f t="shared" si="92"/>
        <v>0</v>
      </c>
      <c r="FD33" s="252">
        <f t="shared" si="92"/>
        <v>0</v>
      </c>
      <c r="FE33" s="252">
        <f t="shared" si="92"/>
        <v>0</v>
      </c>
      <c r="FF33" s="252">
        <f t="shared" si="92"/>
        <v>0</v>
      </c>
      <c r="FG33" s="252">
        <f t="shared" si="92"/>
        <v>0</v>
      </c>
      <c r="FH33" s="252">
        <f t="shared" si="92"/>
        <v>0</v>
      </c>
      <c r="FI33" s="252">
        <f t="shared" si="92"/>
        <v>0</v>
      </c>
      <c r="FJ33" s="252">
        <f t="shared" si="93"/>
        <v>0</v>
      </c>
      <c r="FK33" s="252">
        <f t="shared" si="93"/>
        <v>0</v>
      </c>
      <c r="FL33" s="252">
        <f t="shared" si="93"/>
        <v>0</v>
      </c>
      <c r="FM33" s="252">
        <f t="shared" si="93"/>
        <v>0</v>
      </c>
      <c r="FN33" s="252">
        <f t="shared" si="93"/>
        <v>0</v>
      </c>
      <c r="FO33" s="252">
        <f t="shared" si="93"/>
        <v>0</v>
      </c>
      <c r="FP33" s="252">
        <f t="shared" si="93"/>
        <v>0</v>
      </c>
      <c r="FQ33" s="252">
        <f t="shared" si="93"/>
        <v>0</v>
      </c>
      <c r="FR33" s="252">
        <f t="shared" si="93"/>
        <v>0</v>
      </c>
      <c r="FS33" s="252">
        <f t="shared" si="93"/>
        <v>0</v>
      </c>
      <c r="FT33" s="252">
        <f t="shared" si="94"/>
        <v>0</v>
      </c>
      <c r="FU33" s="252">
        <f t="shared" si="94"/>
        <v>0</v>
      </c>
      <c r="FV33" s="252">
        <f t="shared" si="94"/>
        <v>0</v>
      </c>
      <c r="FW33" s="252">
        <f t="shared" si="94"/>
        <v>0</v>
      </c>
      <c r="FX33" s="252">
        <f t="shared" si="94"/>
        <v>0</v>
      </c>
      <c r="FY33" s="252">
        <f t="shared" si="94"/>
        <v>0</v>
      </c>
      <c r="FZ33" s="252">
        <f t="shared" si="94"/>
        <v>0</v>
      </c>
      <c r="GA33" s="252">
        <f t="shared" si="94"/>
        <v>0</v>
      </c>
      <c r="GB33" s="252">
        <f t="shared" si="94"/>
        <v>0</v>
      </c>
      <c r="GC33" s="252">
        <f t="shared" si="94"/>
        <v>0</v>
      </c>
      <c r="GD33" s="252">
        <f t="shared" si="94"/>
        <v>0</v>
      </c>
      <c r="GE33" s="252">
        <f t="shared" si="94"/>
        <v>0</v>
      </c>
      <c r="GF33" s="245"/>
      <c r="GG33" s="245"/>
      <c r="GH33" s="245"/>
      <c r="GI33" s="245"/>
      <c r="GJ33" s="245"/>
      <c r="GK33" s="245"/>
      <c r="GL33" s="245"/>
      <c r="GM33" s="245"/>
    </row>
    <row r="34" spans="1:195" ht="12" hidden="1" customHeight="1">
      <c r="F34" s="239" t="s">
        <v>293</v>
      </c>
      <c r="G34" s="593"/>
      <c r="H34" s="533"/>
      <c r="I34" s="531"/>
      <c r="J34" s="290" t="s">
        <v>70</v>
      </c>
      <c r="K34" s="289"/>
      <c r="L34" s="289"/>
      <c r="M34" s="289"/>
      <c r="N34" s="142" t="str">
        <f>F34 &amp; "::" &amp; L9</f>
        <v>6.3.2::ACTI</v>
      </c>
      <c r="O34" s="289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2">
        <f t="shared" si="84"/>
        <v>0</v>
      </c>
      <c r="AW34" s="252">
        <f t="shared" si="84"/>
        <v>0</v>
      </c>
      <c r="AX34" s="252">
        <f t="shared" si="84"/>
        <v>0</v>
      </c>
      <c r="AY34" s="252">
        <f t="shared" si="84"/>
        <v>0</v>
      </c>
      <c r="AZ34" s="252">
        <f t="shared" si="84"/>
        <v>0</v>
      </c>
      <c r="BA34" s="252">
        <f t="shared" si="84"/>
        <v>0</v>
      </c>
      <c r="BB34" s="252">
        <f t="shared" si="84"/>
        <v>0</v>
      </c>
      <c r="BC34" s="252">
        <f t="shared" si="84"/>
        <v>0</v>
      </c>
      <c r="BD34" s="252">
        <f t="shared" si="84"/>
        <v>0</v>
      </c>
      <c r="BE34" s="252">
        <f t="shared" si="84"/>
        <v>0</v>
      </c>
      <c r="BF34" s="252">
        <f t="shared" si="85"/>
        <v>0</v>
      </c>
      <c r="BG34" s="252">
        <f t="shared" si="85"/>
        <v>0</v>
      </c>
      <c r="BH34" s="252">
        <f t="shared" si="85"/>
        <v>0</v>
      </c>
      <c r="BI34" s="252">
        <f t="shared" si="85"/>
        <v>0</v>
      </c>
      <c r="BJ34" s="252">
        <f t="shared" si="85"/>
        <v>0</v>
      </c>
      <c r="BK34" s="252">
        <f t="shared" si="85"/>
        <v>0</v>
      </c>
      <c r="BL34" s="252">
        <f t="shared" si="85"/>
        <v>0</v>
      </c>
      <c r="BM34" s="252">
        <f t="shared" si="85"/>
        <v>0</v>
      </c>
      <c r="BN34" s="252">
        <f t="shared" si="85"/>
        <v>0</v>
      </c>
      <c r="BO34" s="252">
        <f t="shared" si="85"/>
        <v>0</v>
      </c>
      <c r="BP34" s="252">
        <f t="shared" si="85"/>
        <v>0</v>
      </c>
      <c r="BQ34" s="252">
        <f t="shared" si="85"/>
        <v>0</v>
      </c>
      <c r="BR34" s="252">
        <f t="shared" si="85"/>
        <v>0</v>
      </c>
      <c r="BS34" s="252">
        <f t="shared" si="85"/>
        <v>0</v>
      </c>
      <c r="BT34" s="252">
        <f t="shared" si="85"/>
        <v>0</v>
      </c>
      <c r="BU34" s="252">
        <f t="shared" si="85"/>
        <v>0</v>
      </c>
      <c r="BV34" s="252">
        <f t="shared" si="85"/>
        <v>0</v>
      </c>
      <c r="BW34" s="252">
        <f t="shared" si="85"/>
        <v>0</v>
      </c>
      <c r="BX34" s="252">
        <f t="shared" si="85"/>
        <v>0</v>
      </c>
      <c r="BY34" s="252">
        <f t="shared" si="85"/>
        <v>0</v>
      </c>
      <c r="BZ34" s="252">
        <f t="shared" si="85"/>
        <v>0</v>
      </c>
      <c r="CA34" s="252">
        <f t="shared" si="85"/>
        <v>0</v>
      </c>
      <c r="CB34" s="252">
        <f t="shared" si="85"/>
        <v>0</v>
      </c>
      <c r="CC34" s="252">
        <f t="shared" si="85"/>
        <v>0</v>
      </c>
      <c r="CD34" s="252">
        <f t="shared" si="85"/>
        <v>0</v>
      </c>
      <c r="CE34" s="252">
        <f t="shared" si="85"/>
        <v>0</v>
      </c>
      <c r="CF34" s="252">
        <f t="shared" si="86"/>
        <v>0</v>
      </c>
      <c r="CG34" s="252">
        <f t="shared" si="86"/>
        <v>0</v>
      </c>
      <c r="CH34" s="252">
        <f t="shared" si="86"/>
        <v>0</v>
      </c>
      <c r="CI34" s="252">
        <f t="shared" si="86"/>
        <v>0</v>
      </c>
      <c r="CJ34" s="252">
        <f t="shared" si="86"/>
        <v>0</v>
      </c>
      <c r="CK34" s="252">
        <f t="shared" si="86"/>
        <v>0</v>
      </c>
      <c r="CL34" s="252">
        <f t="shared" si="86"/>
        <v>0</v>
      </c>
      <c r="CM34" s="252">
        <f t="shared" si="86"/>
        <v>0</v>
      </c>
      <c r="CN34" s="252">
        <f t="shared" si="86"/>
        <v>0</v>
      </c>
      <c r="CO34" s="252">
        <f t="shared" si="86"/>
        <v>0</v>
      </c>
      <c r="CP34" s="252">
        <f t="shared" si="87"/>
        <v>0</v>
      </c>
      <c r="CQ34" s="252">
        <f t="shared" si="87"/>
        <v>0</v>
      </c>
      <c r="CR34" s="252">
        <f t="shared" si="87"/>
        <v>0</v>
      </c>
      <c r="CS34" s="252">
        <f t="shared" si="87"/>
        <v>0</v>
      </c>
      <c r="CT34" s="252">
        <f t="shared" si="87"/>
        <v>0</v>
      </c>
      <c r="CU34" s="252">
        <f t="shared" si="87"/>
        <v>0</v>
      </c>
      <c r="CV34" s="252">
        <f t="shared" si="87"/>
        <v>0</v>
      </c>
      <c r="CW34" s="252">
        <f t="shared" si="87"/>
        <v>0</v>
      </c>
      <c r="CX34" s="252">
        <f t="shared" si="87"/>
        <v>0</v>
      </c>
      <c r="CY34" s="252">
        <f t="shared" si="87"/>
        <v>0</v>
      </c>
      <c r="CZ34" s="252">
        <f t="shared" si="88"/>
        <v>0</v>
      </c>
      <c r="DA34" s="252">
        <f t="shared" si="88"/>
        <v>0</v>
      </c>
      <c r="DB34" s="252">
        <f t="shared" si="88"/>
        <v>0</v>
      </c>
      <c r="DC34" s="252">
        <f t="shared" si="88"/>
        <v>0</v>
      </c>
      <c r="DD34" s="252">
        <f t="shared" si="88"/>
        <v>0</v>
      </c>
      <c r="DE34" s="252">
        <f t="shared" si="88"/>
        <v>0</v>
      </c>
      <c r="DF34" s="252">
        <f t="shared" si="88"/>
        <v>0</v>
      </c>
      <c r="DG34" s="252">
        <f t="shared" si="88"/>
        <v>0</v>
      </c>
      <c r="DH34" s="252">
        <f t="shared" si="88"/>
        <v>0</v>
      </c>
      <c r="DI34" s="252">
        <f t="shared" si="88"/>
        <v>0</v>
      </c>
      <c r="DJ34" s="252">
        <f t="shared" si="89"/>
        <v>0</v>
      </c>
      <c r="DK34" s="252">
        <f t="shared" si="89"/>
        <v>0</v>
      </c>
      <c r="DL34" s="252">
        <f t="shared" si="89"/>
        <v>0</v>
      </c>
      <c r="DM34" s="252">
        <f t="shared" si="89"/>
        <v>0</v>
      </c>
      <c r="DN34" s="252">
        <f t="shared" si="89"/>
        <v>0</v>
      </c>
      <c r="DO34" s="252">
        <f t="shared" si="89"/>
        <v>0</v>
      </c>
      <c r="DP34" s="252">
        <f t="shared" si="89"/>
        <v>0</v>
      </c>
      <c r="DQ34" s="252">
        <f t="shared" si="89"/>
        <v>0</v>
      </c>
      <c r="DR34" s="252">
        <f t="shared" si="89"/>
        <v>0</v>
      </c>
      <c r="DS34" s="252">
        <f t="shared" si="89"/>
        <v>0</v>
      </c>
      <c r="DT34" s="252">
        <f t="shared" si="90"/>
        <v>0</v>
      </c>
      <c r="DU34" s="252">
        <f t="shared" si="90"/>
        <v>0</v>
      </c>
      <c r="DV34" s="252">
        <f t="shared" si="90"/>
        <v>0</v>
      </c>
      <c r="DW34" s="252">
        <f t="shared" si="90"/>
        <v>0</v>
      </c>
      <c r="DX34" s="252">
        <f t="shared" si="90"/>
        <v>0</v>
      </c>
      <c r="DY34" s="252">
        <f t="shared" si="90"/>
        <v>0</v>
      </c>
      <c r="DZ34" s="252">
        <f t="shared" si="90"/>
        <v>0</v>
      </c>
      <c r="EA34" s="252">
        <f t="shared" si="90"/>
        <v>0</v>
      </c>
      <c r="EB34" s="252">
        <f t="shared" si="90"/>
        <v>0</v>
      </c>
      <c r="EC34" s="252">
        <f t="shared" si="90"/>
        <v>0</v>
      </c>
      <c r="ED34" s="252">
        <f t="shared" si="91"/>
        <v>0</v>
      </c>
      <c r="EE34" s="252">
        <f t="shared" si="91"/>
        <v>0</v>
      </c>
      <c r="EF34" s="252">
        <f t="shared" si="91"/>
        <v>0</v>
      </c>
      <c r="EG34" s="252">
        <f t="shared" si="91"/>
        <v>0</v>
      </c>
      <c r="EH34" s="252">
        <f t="shared" si="91"/>
        <v>0</v>
      </c>
      <c r="EI34" s="252">
        <f t="shared" si="91"/>
        <v>0</v>
      </c>
      <c r="EJ34" s="252">
        <f t="shared" si="91"/>
        <v>0</v>
      </c>
      <c r="EK34" s="252">
        <f t="shared" si="91"/>
        <v>0</v>
      </c>
      <c r="EL34" s="252">
        <f t="shared" si="91"/>
        <v>0</v>
      </c>
      <c r="EM34" s="252">
        <f t="shared" si="91"/>
        <v>0</v>
      </c>
      <c r="EN34" s="252">
        <f t="shared" si="91"/>
        <v>0</v>
      </c>
      <c r="EO34" s="252">
        <f t="shared" si="91"/>
        <v>0</v>
      </c>
      <c r="EP34" s="252">
        <f t="shared" si="91"/>
        <v>0</v>
      </c>
      <c r="EQ34" s="252">
        <f t="shared" si="91"/>
        <v>0</v>
      </c>
      <c r="ER34" s="251"/>
      <c r="ES34" s="251"/>
      <c r="ET34" s="251"/>
      <c r="EU34" s="251"/>
      <c r="EV34" s="251"/>
      <c r="EW34" s="251"/>
      <c r="EX34" s="251"/>
      <c r="EY34" s="251"/>
      <c r="EZ34" s="252">
        <f t="shared" si="92"/>
        <v>0</v>
      </c>
      <c r="FA34" s="252">
        <f t="shared" si="92"/>
        <v>0</v>
      </c>
      <c r="FB34" s="252">
        <f t="shared" si="92"/>
        <v>0</v>
      </c>
      <c r="FC34" s="252">
        <f t="shared" si="92"/>
        <v>0</v>
      </c>
      <c r="FD34" s="252">
        <f t="shared" si="92"/>
        <v>0</v>
      </c>
      <c r="FE34" s="252">
        <f t="shared" si="92"/>
        <v>0</v>
      </c>
      <c r="FF34" s="252">
        <f t="shared" si="92"/>
        <v>0</v>
      </c>
      <c r="FG34" s="252">
        <f t="shared" si="92"/>
        <v>0</v>
      </c>
      <c r="FH34" s="252">
        <f t="shared" si="92"/>
        <v>0</v>
      </c>
      <c r="FI34" s="252">
        <f t="shared" si="92"/>
        <v>0</v>
      </c>
      <c r="FJ34" s="252">
        <f t="shared" si="93"/>
        <v>0</v>
      </c>
      <c r="FK34" s="252">
        <f t="shared" si="93"/>
        <v>0</v>
      </c>
      <c r="FL34" s="252">
        <f t="shared" si="93"/>
        <v>0</v>
      </c>
      <c r="FM34" s="252">
        <f t="shared" si="93"/>
        <v>0</v>
      </c>
      <c r="FN34" s="252">
        <f t="shared" si="93"/>
        <v>0</v>
      </c>
      <c r="FO34" s="252">
        <f t="shared" si="93"/>
        <v>0</v>
      </c>
      <c r="FP34" s="252">
        <f t="shared" si="93"/>
        <v>0</v>
      </c>
      <c r="FQ34" s="252">
        <f t="shared" si="93"/>
        <v>0</v>
      </c>
      <c r="FR34" s="252">
        <f t="shared" si="93"/>
        <v>0</v>
      </c>
      <c r="FS34" s="252">
        <f t="shared" si="93"/>
        <v>0</v>
      </c>
      <c r="FT34" s="252">
        <f t="shared" si="94"/>
        <v>0</v>
      </c>
      <c r="FU34" s="252">
        <f t="shared" si="94"/>
        <v>0</v>
      </c>
      <c r="FV34" s="252">
        <f t="shared" si="94"/>
        <v>0</v>
      </c>
      <c r="FW34" s="252">
        <f t="shared" si="94"/>
        <v>0</v>
      </c>
      <c r="FX34" s="252">
        <f t="shared" si="94"/>
        <v>0</v>
      </c>
      <c r="FY34" s="252">
        <f t="shared" si="94"/>
        <v>0</v>
      </c>
      <c r="FZ34" s="252">
        <f t="shared" si="94"/>
        <v>0</v>
      </c>
      <c r="GA34" s="252">
        <f t="shared" si="94"/>
        <v>0</v>
      </c>
      <c r="GB34" s="252">
        <f t="shared" si="94"/>
        <v>0</v>
      </c>
      <c r="GC34" s="252">
        <f t="shared" si="94"/>
        <v>0</v>
      </c>
      <c r="GD34" s="252">
        <f t="shared" si="94"/>
        <v>0</v>
      </c>
      <c r="GE34" s="252">
        <f t="shared" si="94"/>
        <v>0</v>
      </c>
      <c r="GF34" s="245"/>
      <c r="GG34" s="245"/>
      <c r="GH34" s="245"/>
      <c r="GI34" s="245"/>
      <c r="GJ34" s="245"/>
      <c r="GK34" s="245"/>
      <c r="GL34" s="245"/>
      <c r="GM34" s="245"/>
    </row>
    <row r="35" spans="1:195" ht="12" hidden="1" customHeight="1">
      <c r="F35" s="239" t="s">
        <v>287</v>
      </c>
      <c r="G35" s="593"/>
      <c r="H35" s="530" t="s">
        <v>440</v>
      </c>
      <c r="I35" s="586" t="s">
        <v>437</v>
      </c>
      <c r="J35" s="290" t="s">
        <v>69</v>
      </c>
      <c r="K35" s="289"/>
      <c r="L35" s="289"/>
      <c r="M35" s="289"/>
      <c r="N35" s="142" t="str">
        <f>F35 &amp; "::" &amp; L9</f>
        <v>7.1.1::ACTI</v>
      </c>
      <c r="O35" s="289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2">
        <f>IF(AV37=0,0,AV38*1000/AV37)</f>
        <v>0</v>
      </c>
      <c r="AW35" s="252">
        <f>IF(AW37=0,0,AW38*1000/AW37)</f>
        <v>0</v>
      </c>
      <c r="AX35" s="252">
        <f>IF(AX37=0,0,AX38*1000/AX37)</f>
        <v>0</v>
      </c>
      <c r="AY35" s="252">
        <f>IF(AY37=0,0,AY38*1000/AY37)</f>
        <v>0</v>
      </c>
      <c r="AZ35" s="252">
        <f>IF(AZ37=0,0,AZ38*1000/AZ37)</f>
        <v>0</v>
      </c>
      <c r="BA35" s="252">
        <f t="shared" ref="BA35:EN35" si="95">IF(BA37=0,0,BA38*1000/BA37)</f>
        <v>0</v>
      </c>
      <c r="BB35" s="252">
        <f t="shared" si="95"/>
        <v>0</v>
      </c>
      <c r="BC35" s="252">
        <f t="shared" si="95"/>
        <v>0</v>
      </c>
      <c r="BD35" s="252">
        <f t="shared" si="95"/>
        <v>0</v>
      </c>
      <c r="BE35" s="252">
        <f t="shared" si="95"/>
        <v>0</v>
      </c>
      <c r="BF35" s="252">
        <f t="shared" si="95"/>
        <v>0</v>
      </c>
      <c r="BG35" s="252">
        <f t="shared" si="95"/>
        <v>0</v>
      </c>
      <c r="BH35" s="252">
        <f t="shared" ref="BH35:BW35" si="96">IF(BH37=0,0,BH38*1000/BH37)</f>
        <v>0</v>
      </c>
      <c r="BI35" s="252">
        <f t="shared" si="96"/>
        <v>0</v>
      </c>
      <c r="BJ35" s="252">
        <f t="shared" si="96"/>
        <v>0</v>
      </c>
      <c r="BK35" s="252">
        <f t="shared" si="96"/>
        <v>0</v>
      </c>
      <c r="BL35" s="252">
        <f t="shared" si="96"/>
        <v>0</v>
      </c>
      <c r="BM35" s="252">
        <f t="shared" si="96"/>
        <v>0</v>
      </c>
      <c r="BN35" s="252">
        <f t="shared" si="96"/>
        <v>0</v>
      </c>
      <c r="BO35" s="252">
        <f t="shared" si="96"/>
        <v>0</v>
      </c>
      <c r="BP35" s="252">
        <f t="shared" si="96"/>
        <v>0</v>
      </c>
      <c r="BQ35" s="252">
        <f t="shared" si="96"/>
        <v>0</v>
      </c>
      <c r="BR35" s="252">
        <f t="shared" si="96"/>
        <v>0</v>
      </c>
      <c r="BS35" s="252">
        <f t="shared" si="96"/>
        <v>0</v>
      </c>
      <c r="BT35" s="252">
        <f t="shared" si="96"/>
        <v>0</v>
      </c>
      <c r="BU35" s="252">
        <f t="shared" si="96"/>
        <v>0</v>
      </c>
      <c r="BV35" s="252">
        <f t="shared" si="96"/>
        <v>0</v>
      </c>
      <c r="BW35" s="252">
        <f t="shared" si="96"/>
        <v>0</v>
      </c>
      <c r="BX35" s="252">
        <f t="shared" si="95"/>
        <v>0</v>
      </c>
      <c r="BY35" s="252">
        <f t="shared" si="95"/>
        <v>0</v>
      </c>
      <c r="BZ35" s="252">
        <f t="shared" si="95"/>
        <v>0</v>
      </c>
      <c r="CA35" s="252">
        <f t="shared" si="95"/>
        <v>0</v>
      </c>
      <c r="CB35" s="252">
        <f t="shared" si="95"/>
        <v>0</v>
      </c>
      <c r="CC35" s="252">
        <f t="shared" si="95"/>
        <v>0</v>
      </c>
      <c r="CD35" s="252">
        <f t="shared" si="95"/>
        <v>0</v>
      </c>
      <c r="CE35" s="252">
        <f t="shared" si="95"/>
        <v>0</v>
      </c>
      <c r="CF35" s="252">
        <f t="shared" si="95"/>
        <v>0</v>
      </c>
      <c r="CG35" s="252">
        <f t="shared" si="95"/>
        <v>0</v>
      </c>
      <c r="CH35" s="252">
        <f t="shared" si="95"/>
        <v>0</v>
      </c>
      <c r="CI35" s="252">
        <f t="shared" si="95"/>
        <v>0</v>
      </c>
      <c r="CJ35" s="252">
        <f t="shared" si="95"/>
        <v>0</v>
      </c>
      <c r="CK35" s="252">
        <f t="shared" si="95"/>
        <v>0</v>
      </c>
      <c r="CL35" s="252">
        <f t="shared" si="95"/>
        <v>0</v>
      </c>
      <c r="CM35" s="252">
        <f t="shared" si="95"/>
        <v>0</v>
      </c>
      <c r="CN35" s="252">
        <f t="shared" si="95"/>
        <v>0</v>
      </c>
      <c r="CO35" s="252">
        <f t="shared" si="95"/>
        <v>0</v>
      </c>
      <c r="CP35" s="252">
        <f t="shared" si="95"/>
        <v>0</v>
      </c>
      <c r="CQ35" s="252">
        <f t="shared" si="95"/>
        <v>0</v>
      </c>
      <c r="CR35" s="252">
        <f t="shared" ref="CR35:CY35" si="97">IF(CR37=0,0,CR38*1000/CR37)</f>
        <v>0</v>
      </c>
      <c r="CS35" s="252">
        <f t="shared" si="97"/>
        <v>0</v>
      </c>
      <c r="CT35" s="252">
        <f t="shared" si="97"/>
        <v>0</v>
      </c>
      <c r="CU35" s="252">
        <f t="shared" si="97"/>
        <v>0</v>
      </c>
      <c r="CV35" s="252">
        <f t="shared" si="97"/>
        <v>0</v>
      </c>
      <c r="CW35" s="252">
        <f t="shared" si="97"/>
        <v>0</v>
      </c>
      <c r="CX35" s="252">
        <f t="shared" si="97"/>
        <v>0</v>
      </c>
      <c r="CY35" s="252">
        <f t="shared" si="97"/>
        <v>0</v>
      </c>
      <c r="CZ35" s="252">
        <f t="shared" si="95"/>
        <v>0</v>
      </c>
      <c r="DA35" s="252">
        <f t="shared" si="95"/>
        <v>0</v>
      </c>
      <c r="DB35" s="252">
        <f t="shared" si="95"/>
        <v>0</v>
      </c>
      <c r="DC35" s="252">
        <f t="shared" si="95"/>
        <v>0</v>
      </c>
      <c r="DD35" s="252">
        <f t="shared" si="95"/>
        <v>0</v>
      </c>
      <c r="DE35" s="252">
        <f t="shared" si="95"/>
        <v>0</v>
      </c>
      <c r="DF35" s="252">
        <f t="shared" si="95"/>
        <v>0</v>
      </c>
      <c r="DG35" s="252">
        <f t="shared" si="95"/>
        <v>0</v>
      </c>
      <c r="DH35" s="252">
        <f t="shared" si="95"/>
        <v>0</v>
      </c>
      <c r="DI35" s="252">
        <f t="shared" si="95"/>
        <v>0</v>
      </c>
      <c r="DJ35" s="252">
        <f t="shared" si="95"/>
        <v>0</v>
      </c>
      <c r="DK35" s="252">
        <f t="shared" si="95"/>
        <v>0</v>
      </c>
      <c r="DL35" s="252">
        <f t="shared" si="95"/>
        <v>0</v>
      </c>
      <c r="DM35" s="252">
        <f t="shared" si="95"/>
        <v>0</v>
      </c>
      <c r="DN35" s="252">
        <f t="shared" si="95"/>
        <v>0</v>
      </c>
      <c r="DO35" s="252">
        <f t="shared" si="95"/>
        <v>0</v>
      </c>
      <c r="DP35" s="252">
        <f t="shared" si="95"/>
        <v>0</v>
      </c>
      <c r="DQ35" s="252">
        <f t="shared" si="95"/>
        <v>0</v>
      </c>
      <c r="DR35" s="252">
        <f t="shared" si="95"/>
        <v>0</v>
      </c>
      <c r="DS35" s="252">
        <f t="shared" si="95"/>
        <v>0</v>
      </c>
      <c r="DT35" s="252">
        <f t="shared" si="95"/>
        <v>0</v>
      </c>
      <c r="DU35" s="252">
        <f t="shared" si="95"/>
        <v>0</v>
      </c>
      <c r="DV35" s="252">
        <f t="shared" si="95"/>
        <v>0</v>
      </c>
      <c r="DW35" s="252">
        <f t="shared" si="95"/>
        <v>0</v>
      </c>
      <c r="DX35" s="252">
        <f t="shared" si="95"/>
        <v>0</v>
      </c>
      <c r="DY35" s="252">
        <f t="shared" si="95"/>
        <v>0</v>
      </c>
      <c r="DZ35" s="252">
        <f t="shared" si="95"/>
        <v>0</v>
      </c>
      <c r="EA35" s="252">
        <f t="shared" si="95"/>
        <v>0</v>
      </c>
      <c r="EB35" s="252">
        <f t="shared" si="95"/>
        <v>0</v>
      </c>
      <c r="EC35" s="252">
        <f t="shared" si="95"/>
        <v>0</v>
      </c>
      <c r="ED35" s="252">
        <f t="shared" si="95"/>
        <v>0</v>
      </c>
      <c r="EE35" s="252">
        <f t="shared" si="95"/>
        <v>0</v>
      </c>
      <c r="EF35" s="252">
        <f t="shared" si="95"/>
        <v>0</v>
      </c>
      <c r="EG35" s="252">
        <f t="shared" si="95"/>
        <v>0</v>
      </c>
      <c r="EH35" s="252">
        <f t="shared" si="95"/>
        <v>0</v>
      </c>
      <c r="EI35" s="252">
        <f t="shared" si="95"/>
        <v>0</v>
      </c>
      <c r="EJ35" s="252">
        <f>IF(EJ37=0,0,EJ38*1000/EJ37)</f>
        <v>0</v>
      </c>
      <c r="EK35" s="252">
        <f>IF(EK37=0,0,EK38*1000/EK37)</f>
        <v>0</v>
      </c>
      <c r="EL35" s="252">
        <f>IF(EL37=0,0,EL38*1000/EL37)</f>
        <v>0</v>
      </c>
      <c r="EM35" s="252">
        <f>IF(EM37=0,0,EM38*1000/EM37)</f>
        <v>0</v>
      </c>
      <c r="EN35" s="252">
        <f t="shared" si="95"/>
        <v>0</v>
      </c>
      <c r="EO35" s="252">
        <f>IF(EO37=0,0,EO38*1000/EO37)</f>
        <v>0</v>
      </c>
      <c r="EP35" s="252">
        <f>IF(EP37=0,0,EP38*1000/EP37)</f>
        <v>0</v>
      </c>
      <c r="EQ35" s="252">
        <f>IF(EQ37=0,0,EQ38*1000/EQ37)</f>
        <v>0</v>
      </c>
      <c r="ER35" s="251"/>
      <c r="ES35" s="251"/>
      <c r="ET35" s="251"/>
      <c r="EU35" s="251"/>
      <c r="EV35" s="251"/>
      <c r="EW35" s="251"/>
      <c r="EX35" s="251"/>
      <c r="EY35" s="251"/>
      <c r="EZ35" s="252">
        <f>IF(EZ37=0,0,EZ38*1000/EZ37)</f>
        <v>0</v>
      </c>
      <c r="FA35" s="252">
        <f>IF(FA37=0,0,FA38*1000/FA37)</f>
        <v>0</v>
      </c>
      <c r="FB35" s="252">
        <f>IF(FB37=0,0,FB38*1000/FB37)</f>
        <v>0</v>
      </c>
      <c r="FC35" s="252">
        <f>IF(FC37=0,0,FC38*1000/FC37)</f>
        <v>0</v>
      </c>
      <c r="FD35" s="252">
        <f t="shared" ref="FD35:GE35" si="98">IF(FD37=0,0,FD38*1000/FD37)</f>
        <v>0</v>
      </c>
      <c r="FE35" s="252">
        <f t="shared" si="98"/>
        <v>0</v>
      </c>
      <c r="FF35" s="252">
        <f t="shared" si="98"/>
        <v>0</v>
      </c>
      <c r="FG35" s="252">
        <f t="shared" si="98"/>
        <v>0</v>
      </c>
      <c r="FH35" s="252">
        <f t="shared" si="98"/>
        <v>0</v>
      </c>
      <c r="FI35" s="252">
        <f t="shared" si="98"/>
        <v>0</v>
      </c>
      <c r="FJ35" s="252">
        <f t="shared" si="98"/>
        <v>0</v>
      </c>
      <c r="FK35" s="252">
        <f t="shared" si="98"/>
        <v>0</v>
      </c>
      <c r="FL35" s="252">
        <f t="shared" si="98"/>
        <v>0</v>
      </c>
      <c r="FM35" s="252">
        <f t="shared" si="98"/>
        <v>0</v>
      </c>
      <c r="FN35" s="252">
        <f t="shared" si="98"/>
        <v>0</v>
      </c>
      <c r="FO35" s="252">
        <f t="shared" si="98"/>
        <v>0</v>
      </c>
      <c r="FP35" s="252">
        <f t="shared" si="98"/>
        <v>0</v>
      </c>
      <c r="FQ35" s="252">
        <f t="shared" si="98"/>
        <v>0</v>
      </c>
      <c r="FR35" s="252">
        <f t="shared" si="98"/>
        <v>0</v>
      </c>
      <c r="FS35" s="252">
        <f t="shared" si="98"/>
        <v>0</v>
      </c>
      <c r="FT35" s="252">
        <f t="shared" si="98"/>
        <v>0</v>
      </c>
      <c r="FU35" s="252">
        <f t="shared" si="98"/>
        <v>0</v>
      </c>
      <c r="FV35" s="252">
        <f t="shared" si="98"/>
        <v>0</v>
      </c>
      <c r="FW35" s="252">
        <f t="shared" si="98"/>
        <v>0</v>
      </c>
      <c r="FX35" s="252">
        <f t="shared" si="98"/>
        <v>0</v>
      </c>
      <c r="FY35" s="252">
        <f t="shared" si="98"/>
        <v>0</v>
      </c>
      <c r="FZ35" s="252">
        <f t="shared" si="98"/>
        <v>0</v>
      </c>
      <c r="GA35" s="252">
        <f t="shared" si="98"/>
        <v>0</v>
      </c>
      <c r="GB35" s="252">
        <f t="shared" si="98"/>
        <v>0</v>
      </c>
      <c r="GC35" s="252">
        <f t="shared" si="98"/>
        <v>0</v>
      </c>
      <c r="GD35" s="252">
        <f t="shared" si="98"/>
        <v>0</v>
      </c>
      <c r="GE35" s="252">
        <f t="shared" si="98"/>
        <v>0</v>
      </c>
      <c r="GF35" s="245"/>
      <c r="GG35" s="245"/>
      <c r="GH35" s="245"/>
      <c r="GI35" s="245"/>
      <c r="GJ35" s="245"/>
      <c r="GK35" s="245"/>
      <c r="GL35" s="245"/>
      <c r="GM35" s="245"/>
    </row>
    <row r="36" spans="1:195" ht="12" hidden="1" customHeight="1">
      <c r="F36" s="239" t="s">
        <v>288</v>
      </c>
      <c r="G36" s="593"/>
      <c r="H36" s="533"/>
      <c r="I36" s="586"/>
      <c r="J36" s="290" t="s">
        <v>70</v>
      </c>
      <c r="K36" s="289"/>
      <c r="L36" s="289"/>
      <c r="M36" s="289"/>
      <c r="N36" s="142" t="str">
        <f>F36 &amp; "::" &amp; L9</f>
        <v>7.1.2::ACTI</v>
      </c>
      <c r="O36" s="289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2">
        <f t="shared" ref="AV36:CQ36" si="99">IF(AV37=0,0,AV39*1000/AV37)</f>
        <v>0</v>
      </c>
      <c r="AW36" s="252">
        <f t="shared" si="99"/>
        <v>0</v>
      </c>
      <c r="AX36" s="252">
        <f t="shared" si="99"/>
        <v>0</v>
      </c>
      <c r="AY36" s="252">
        <f t="shared" si="99"/>
        <v>0</v>
      </c>
      <c r="AZ36" s="252">
        <f t="shared" si="99"/>
        <v>0</v>
      </c>
      <c r="BA36" s="252">
        <f t="shared" si="99"/>
        <v>0</v>
      </c>
      <c r="BB36" s="252">
        <f t="shared" si="99"/>
        <v>0</v>
      </c>
      <c r="BC36" s="252">
        <f t="shared" si="99"/>
        <v>0</v>
      </c>
      <c r="BD36" s="252">
        <f t="shared" si="99"/>
        <v>0</v>
      </c>
      <c r="BE36" s="252">
        <f t="shared" si="99"/>
        <v>0</v>
      </c>
      <c r="BF36" s="252">
        <f t="shared" si="99"/>
        <v>0</v>
      </c>
      <c r="BG36" s="252">
        <f t="shared" si="99"/>
        <v>0</v>
      </c>
      <c r="BH36" s="252">
        <f t="shared" ref="BH36:BW36" si="100">IF(BH37=0,0,BH39*1000/BH37)</f>
        <v>0</v>
      </c>
      <c r="BI36" s="252">
        <f t="shared" si="100"/>
        <v>0</v>
      </c>
      <c r="BJ36" s="252">
        <f t="shared" si="100"/>
        <v>0</v>
      </c>
      <c r="BK36" s="252">
        <f t="shared" si="100"/>
        <v>0</v>
      </c>
      <c r="BL36" s="252">
        <f t="shared" si="100"/>
        <v>0</v>
      </c>
      <c r="BM36" s="252">
        <f t="shared" si="100"/>
        <v>0</v>
      </c>
      <c r="BN36" s="252">
        <f t="shared" si="100"/>
        <v>0</v>
      </c>
      <c r="BO36" s="252">
        <f t="shared" si="100"/>
        <v>0</v>
      </c>
      <c r="BP36" s="252">
        <f t="shared" si="100"/>
        <v>0</v>
      </c>
      <c r="BQ36" s="252">
        <f t="shared" si="100"/>
        <v>0</v>
      </c>
      <c r="BR36" s="252">
        <f t="shared" si="100"/>
        <v>0</v>
      </c>
      <c r="BS36" s="252">
        <f t="shared" si="100"/>
        <v>0</v>
      </c>
      <c r="BT36" s="252">
        <f t="shared" si="100"/>
        <v>0</v>
      </c>
      <c r="BU36" s="252">
        <f t="shared" si="100"/>
        <v>0</v>
      </c>
      <c r="BV36" s="252">
        <f t="shared" si="100"/>
        <v>0</v>
      </c>
      <c r="BW36" s="252">
        <f t="shared" si="100"/>
        <v>0</v>
      </c>
      <c r="BX36" s="252">
        <f t="shared" si="99"/>
        <v>0</v>
      </c>
      <c r="BY36" s="252">
        <f t="shared" si="99"/>
        <v>0</v>
      </c>
      <c r="BZ36" s="252">
        <f t="shared" si="99"/>
        <v>0</v>
      </c>
      <c r="CA36" s="252">
        <f t="shared" si="99"/>
        <v>0</v>
      </c>
      <c r="CB36" s="252">
        <f t="shared" si="99"/>
        <v>0</v>
      </c>
      <c r="CC36" s="252">
        <f t="shared" si="99"/>
        <v>0</v>
      </c>
      <c r="CD36" s="252">
        <f t="shared" si="99"/>
        <v>0</v>
      </c>
      <c r="CE36" s="252">
        <f t="shared" si="99"/>
        <v>0</v>
      </c>
      <c r="CF36" s="252">
        <f t="shared" si="99"/>
        <v>0</v>
      </c>
      <c r="CG36" s="252">
        <f t="shared" si="99"/>
        <v>0</v>
      </c>
      <c r="CH36" s="252">
        <f t="shared" si="99"/>
        <v>0</v>
      </c>
      <c r="CI36" s="252">
        <f t="shared" si="99"/>
        <v>0</v>
      </c>
      <c r="CJ36" s="252">
        <f t="shared" si="99"/>
        <v>0</v>
      </c>
      <c r="CK36" s="252">
        <f t="shared" si="99"/>
        <v>0</v>
      </c>
      <c r="CL36" s="252">
        <f t="shared" si="99"/>
        <v>0</v>
      </c>
      <c r="CM36" s="252">
        <f t="shared" si="99"/>
        <v>0</v>
      </c>
      <c r="CN36" s="252">
        <f t="shared" si="99"/>
        <v>0</v>
      </c>
      <c r="CO36" s="252">
        <f t="shared" si="99"/>
        <v>0</v>
      </c>
      <c r="CP36" s="252">
        <f t="shared" si="99"/>
        <v>0</v>
      </c>
      <c r="CQ36" s="252">
        <f t="shared" si="99"/>
        <v>0</v>
      </c>
      <c r="CR36" s="252">
        <f t="shared" ref="CR36:CY36" si="101">IF(CR37=0,0,CR39*1000/CR37)</f>
        <v>0</v>
      </c>
      <c r="CS36" s="252">
        <f t="shared" si="101"/>
        <v>0</v>
      </c>
      <c r="CT36" s="252">
        <f t="shared" si="101"/>
        <v>0</v>
      </c>
      <c r="CU36" s="252">
        <f t="shared" si="101"/>
        <v>0</v>
      </c>
      <c r="CV36" s="252">
        <f t="shared" si="101"/>
        <v>0</v>
      </c>
      <c r="CW36" s="252">
        <f t="shared" si="101"/>
        <v>0</v>
      </c>
      <c r="CX36" s="252">
        <f t="shared" si="101"/>
        <v>0</v>
      </c>
      <c r="CY36" s="252">
        <f t="shared" si="101"/>
        <v>0</v>
      </c>
      <c r="CZ36" s="252">
        <f t="shared" ref="CZ36:EE36" si="102">IF(CZ37=0,0,CZ39*1000/CZ37)</f>
        <v>0</v>
      </c>
      <c r="DA36" s="252">
        <f t="shared" si="102"/>
        <v>0</v>
      </c>
      <c r="DB36" s="252">
        <f t="shared" si="102"/>
        <v>0</v>
      </c>
      <c r="DC36" s="252">
        <f t="shared" si="102"/>
        <v>0</v>
      </c>
      <c r="DD36" s="252">
        <f t="shared" si="102"/>
        <v>0</v>
      </c>
      <c r="DE36" s="252">
        <f t="shared" si="102"/>
        <v>0</v>
      </c>
      <c r="DF36" s="252">
        <f t="shared" si="102"/>
        <v>0</v>
      </c>
      <c r="DG36" s="252">
        <f t="shared" si="102"/>
        <v>0</v>
      </c>
      <c r="DH36" s="252">
        <f t="shared" si="102"/>
        <v>0</v>
      </c>
      <c r="DI36" s="252">
        <f t="shared" si="102"/>
        <v>0</v>
      </c>
      <c r="DJ36" s="252">
        <f t="shared" si="102"/>
        <v>0</v>
      </c>
      <c r="DK36" s="252">
        <f t="shared" si="102"/>
        <v>0</v>
      </c>
      <c r="DL36" s="252">
        <f t="shared" si="102"/>
        <v>0</v>
      </c>
      <c r="DM36" s="252">
        <f t="shared" si="102"/>
        <v>0</v>
      </c>
      <c r="DN36" s="252">
        <f t="shared" si="102"/>
        <v>0</v>
      </c>
      <c r="DO36" s="252">
        <f t="shared" si="102"/>
        <v>0</v>
      </c>
      <c r="DP36" s="252">
        <f t="shared" si="102"/>
        <v>0</v>
      </c>
      <c r="DQ36" s="252">
        <f t="shared" si="102"/>
        <v>0</v>
      </c>
      <c r="DR36" s="252">
        <f t="shared" si="102"/>
        <v>0</v>
      </c>
      <c r="DS36" s="252">
        <f t="shared" si="102"/>
        <v>0</v>
      </c>
      <c r="DT36" s="252">
        <f t="shared" si="102"/>
        <v>0</v>
      </c>
      <c r="DU36" s="252">
        <f t="shared" si="102"/>
        <v>0</v>
      </c>
      <c r="DV36" s="252">
        <f t="shared" si="102"/>
        <v>0</v>
      </c>
      <c r="DW36" s="252">
        <f t="shared" si="102"/>
        <v>0</v>
      </c>
      <c r="DX36" s="252">
        <f t="shared" si="102"/>
        <v>0</v>
      </c>
      <c r="DY36" s="252">
        <f t="shared" si="102"/>
        <v>0</v>
      </c>
      <c r="DZ36" s="252">
        <f t="shared" si="102"/>
        <v>0</v>
      </c>
      <c r="EA36" s="252">
        <f t="shared" si="102"/>
        <v>0</v>
      </c>
      <c r="EB36" s="252">
        <f t="shared" si="102"/>
        <v>0</v>
      </c>
      <c r="EC36" s="252">
        <f t="shared" si="102"/>
        <v>0</v>
      </c>
      <c r="ED36" s="252">
        <f t="shared" si="102"/>
        <v>0</v>
      </c>
      <c r="EE36" s="252">
        <f t="shared" si="102"/>
        <v>0</v>
      </c>
      <c r="EF36" s="252">
        <f t="shared" ref="EF36:EQ36" si="103">IF(EF37=0,0,EF39*1000/EF37)</f>
        <v>0</v>
      </c>
      <c r="EG36" s="252">
        <f t="shared" si="103"/>
        <v>0</v>
      </c>
      <c r="EH36" s="252">
        <f t="shared" si="103"/>
        <v>0</v>
      </c>
      <c r="EI36" s="252">
        <f t="shared" si="103"/>
        <v>0</v>
      </c>
      <c r="EJ36" s="252">
        <f>IF(EJ37=0,0,EJ39*1000/EJ37)</f>
        <v>0</v>
      </c>
      <c r="EK36" s="252">
        <f>IF(EK37=0,0,EK39*1000/EK37)</f>
        <v>0</v>
      </c>
      <c r="EL36" s="252">
        <f>IF(EL37=0,0,EL39*1000/EL37)</f>
        <v>0</v>
      </c>
      <c r="EM36" s="252">
        <f>IF(EM37=0,0,EM39*1000/EM37)</f>
        <v>0</v>
      </c>
      <c r="EN36" s="252">
        <f t="shared" si="103"/>
        <v>0</v>
      </c>
      <c r="EO36" s="252">
        <f t="shared" si="103"/>
        <v>0</v>
      </c>
      <c r="EP36" s="252">
        <f t="shared" si="103"/>
        <v>0</v>
      </c>
      <c r="EQ36" s="252">
        <f t="shared" si="103"/>
        <v>0</v>
      </c>
      <c r="ER36" s="251"/>
      <c r="ES36" s="251"/>
      <c r="ET36" s="251"/>
      <c r="EU36" s="251"/>
      <c r="EV36" s="251"/>
      <c r="EW36" s="251"/>
      <c r="EX36" s="251"/>
      <c r="EY36" s="251"/>
      <c r="EZ36" s="252">
        <f>IF(EZ37=0,0,EZ39*1000/EZ37)</f>
        <v>0</v>
      </c>
      <c r="FA36" s="252">
        <f>IF(FA37=0,0,FA39*1000/FA37)</f>
        <v>0</v>
      </c>
      <c r="FB36" s="252">
        <f>IF(FB37=0,0,FB39*1000/FB37)</f>
        <v>0</v>
      </c>
      <c r="FC36" s="252">
        <f>IF(FC37=0,0,FC39*1000/FC37)</f>
        <v>0</v>
      </c>
      <c r="FD36" s="252">
        <f t="shared" ref="FD36:GE36" si="104">IF(FD37=0,0,FD39*1000/FD37)</f>
        <v>0</v>
      </c>
      <c r="FE36" s="252">
        <f t="shared" si="104"/>
        <v>0</v>
      </c>
      <c r="FF36" s="252">
        <f t="shared" si="104"/>
        <v>0</v>
      </c>
      <c r="FG36" s="252">
        <f t="shared" si="104"/>
        <v>0</v>
      </c>
      <c r="FH36" s="252">
        <f t="shared" si="104"/>
        <v>0</v>
      </c>
      <c r="FI36" s="252">
        <f t="shared" si="104"/>
        <v>0</v>
      </c>
      <c r="FJ36" s="252">
        <f t="shared" si="104"/>
        <v>0</v>
      </c>
      <c r="FK36" s="252">
        <f t="shared" si="104"/>
        <v>0</v>
      </c>
      <c r="FL36" s="252">
        <f t="shared" si="104"/>
        <v>0</v>
      </c>
      <c r="FM36" s="252">
        <f t="shared" si="104"/>
        <v>0</v>
      </c>
      <c r="FN36" s="252">
        <f t="shared" si="104"/>
        <v>0</v>
      </c>
      <c r="FO36" s="252">
        <f t="shared" si="104"/>
        <v>0</v>
      </c>
      <c r="FP36" s="252">
        <f t="shared" si="104"/>
        <v>0</v>
      </c>
      <c r="FQ36" s="252">
        <f t="shared" si="104"/>
        <v>0</v>
      </c>
      <c r="FR36" s="252">
        <f t="shared" si="104"/>
        <v>0</v>
      </c>
      <c r="FS36" s="252">
        <f t="shared" si="104"/>
        <v>0</v>
      </c>
      <c r="FT36" s="252">
        <f t="shared" si="104"/>
        <v>0</v>
      </c>
      <c r="FU36" s="252">
        <f t="shared" si="104"/>
        <v>0</v>
      </c>
      <c r="FV36" s="252">
        <f t="shared" si="104"/>
        <v>0</v>
      </c>
      <c r="FW36" s="252">
        <f t="shared" si="104"/>
        <v>0</v>
      </c>
      <c r="FX36" s="252">
        <f t="shared" si="104"/>
        <v>0</v>
      </c>
      <c r="FY36" s="252">
        <f t="shared" si="104"/>
        <v>0</v>
      </c>
      <c r="FZ36" s="252">
        <f t="shared" si="104"/>
        <v>0</v>
      </c>
      <c r="GA36" s="252">
        <f t="shared" si="104"/>
        <v>0</v>
      </c>
      <c r="GB36" s="252">
        <f t="shared" si="104"/>
        <v>0</v>
      </c>
      <c r="GC36" s="252">
        <f t="shared" si="104"/>
        <v>0</v>
      </c>
      <c r="GD36" s="252">
        <f t="shared" si="104"/>
        <v>0</v>
      </c>
      <c r="GE36" s="252">
        <f t="shared" si="104"/>
        <v>0</v>
      </c>
      <c r="GF36" s="245"/>
      <c r="GG36" s="245"/>
      <c r="GH36" s="245"/>
      <c r="GI36" s="245"/>
      <c r="GJ36" s="245"/>
      <c r="GK36" s="245"/>
      <c r="GL36" s="245"/>
      <c r="GM36" s="245"/>
    </row>
    <row r="37" spans="1:195" ht="12" hidden="1" customHeight="1">
      <c r="F37" s="239" t="s">
        <v>279</v>
      </c>
      <c r="G37" s="593"/>
      <c r="H37" s="533"/>
      <c r="I37" s="531" t="s">
        <v>474</v>
      </c>
      <c r="J37" s="596"/>
      <c r="K37" s="289"/>
      <c r="L37" s="289"/>
      <c r="M37" s="289"/>
      <c r="N37" s="142" t="str">
        <f>F37 &amp; "::" &amp; L9</f>
        <v>7.2::ACTI</v>
      </c>
      <c r="O37" s="289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2">
        <f t="shared" ref="AV37:BE39" si="105">SUMIF($N$55:$N$92,$N37,AV$55:AV$92)</f>
        <v>0</v>
      </c>
      <c r="AW37" s="252">
        <f t="shared" si="105"/>
        <v>0</v>
      </c>
      <c r="AX37" s="252">
        <f t="shared" si="105"/>
        <v>0</v>
      </c>
      <c r="AY37" s="252">
        <f t="shared" si="105"/>
        <v>0</v>
      </c>
      <c r="AZ37" s="252">
        <f t="shared" si="105"/>
        <v>0</v>
      </c>
      <c r="BA37" s="252">
        <f t="shared" si="105"/>
        <v>0</v>
      </c>
      <c r="BB37" s="252">
        <f t="shared" si="105"/>
        <v>0</v>
      </c>
      <c r="BC37" s="252">
        <f t="shared" si="105"/>
        <v>0</v>
      </c>
      <c r="BD37" s="252">
        <f t="shared" si="105"/>
        <v>0</v>
      </c>
      <c r="BE37" s="252">
        <f t="shared" si="105"/>
        <v>0</v>
      </c>
      <c r="BF37" s="252">
        <f t="shared" ref="BF37:CE39" si="106">SUMIF($N$55:$N$92,$N37,BF$55:BF$92)</f>
        <v>0</v>
      </c>
      <c r="BG37" s="252">
        <f t="shared" si="106"/>
        <v>0</v>
      </c>
      <c r="BH37" s="252">
        <f t="shared" si="106"/>
        <v>0</v>
      </c>
      <c r="BI37" s="252">
        <f t="shared" si="106"/>
        <v>0</v>
      </c>
      <c r="BJ37" s="252">
        <f t="shared" si="106"/>
        <v>0</v>
      </c>
      <c r="BK37" s="252">
        <f t="shared" si="106"/>
        <v>0</v>
      </c>
      <c r="BL37" s="252">
        <f t="shared" si="106"/>
        <v>0</v>
      </c>
      <c r="BM37" s="252">
        <f t="shared" si="106"/>
        <v>0</v>
      </c>
      <c r="BN37" s="252">
        <f t="shared" si="106"/>
        <v>0</v>
      </c>
      <c r="BO37" s="252">
        <f t="shared" si="106"/>
        <v>0</v>
      </c>
      <c r="BP37" s="252">
        <f t="shared" si="106"/>
        <v>0</v>
      </c>
      <c r="BQ37" s="252">
        <f t="shared" si="106"/>
        <v>0</v>
      </c>
      <c r="BR37" s="252">
        <f t="shared" si="106"/>
        <v>0</v>
      </c>
      <c r="BS37" s="252">
        <f t="shared" si="106"/>
        <v>0</v>
      </c>
      <c r="BT37" s="252">
        <f t="shared" si="106"/>
        <v>0</v>
      </c>
      <c r="BU37" s="252">
        <f t="shared" si="106"/>
        <v>0</v>
      </c>
      <c r="BV37" s="252">
        <f t="shared" si="106"/>
        <v>0</v>
      </c>
      <c r="BW37" s="252">
        <f t="shared" si="106"/>
        <v>0</v>
      </c>
      <c r="BX37" s="252">
        <f t="shared" si="106"/>
        <v>0</v>
      </c>
      <c r="BY37" s="252">
        <f t="shared" si="106"/>
        <v>0</v>
      </c>
      <c r="BZ37" s="252">
        <f t="shared" si="106"/>
        <v>0</v>
      </c>
      <c r="CA37" s="252">
        <f t="shared" si="106"/>
        <v>0</v>
      </c>
      <c r="CB37" s="252">
        <f t="shared" si="106"/>
        <v>0</v>
      </c>
      <c r="CC37" s="252">
        <f t="shared" si="106"/>
        <v>0</v>
      </c>
      <c r="CD37" s="252">
        <f t="shared" si="106"/>
        <v>0</v>
      </c>
      <c r="CE37" s="252">
        <f t="shared" si="106"/>
        <v>0</v>
      </c>
      <c r="CF37" s="252">
        <f t="shared" ref="CF37:CO39" si="107">SUMIF($N$55:$N$92,$N37,CF$55:CF$92)</f>
        <v>0</v>
      </c>
      <c r="CG37" s="252">
        <f t="shared" si="107"/>
        <v>0</v>
      </c>
      <c r="CH37" s="252">
        <f t="shared" si="107"/>
        <v>0</v>
      </c>
      <c r="CI37" s="252">
        <f t="shared" si="107"/>
        <v>0</v>
      </c>
      <c r="CJ37" s="252">
        <f t="shared" si="107"/>
        <v>0</v>
      </c>
      <c r="CK37" s="252">
        <f t="shared" si="107"/>
        <v>0</v>
      </c>
      <c r="CL37" s="252">
        <f t="shared" si="107"/>
        <v>0</v>
      </c>
      <c r="CM37" s="252">
        <f t="shared" si="107"/>
        <v>0</v>
      </c>
      <c r="CN37" s="252">
        <f t="shared" si="107"/>
        <v>0</v>
      </c>
      <c r="CO37" s="252">
        <f t="shared" si="107"/>
        <v>0</v>
      </c>
      <c r="CP37" s="252">
        <f t="shared" ref="CP37:CY39" si="108">SUMIF($N$55:$N$92,$N37,CP$55:CP$92)</f>
        <v>0</v>
      </c>
      <c r="CQ37" s="252">
        <f t="shared" si="108"/>
        <v>0</v>
      </c>
      <c r="CR37" s="252">
        <f t="shared" si="108"/>
        <v>0</v>
      </c>
      <c r="CS37" s="252">
        <f t="shared" si="108"/>
        <v>0</v>
      </c>
      <c r="CT37" s="252">
        <f t="shared" si="108"/>
        <v>0</v>
      </c>
      <c r="CU37" s="252">
        <f t="shared" si="108"/>
        <v>0</v>
      </c>
      <c r="CV37" s="252">
        <f t="shared" si="108"/>
        <v>0</v>
      </c>
      <c r="CW37" s="252">
        <f t="shared" si="108"/>
        <v>0</v>
      </c>
      <c r="CX37" s="252">
        <f t="shared" si="108"/>
        <v>0</v>
      </c>
      <c r="CY37" s="252">
        <f t="shared" si="108"/>
        <v>0</v>
      </c>
      <c r="CZ37" s="252">
        <f t="shared" ref="CZ37:DI39" si="109">SUMIF($N$55:$N$92,$N37,CZ$55:CZ$92)</f>
        <v>0</v>
      </c>
      <c r="DA37" s="252">
        <f t="shared" si="109"/>
        <v>0</v>
      </c>
      <c r="DB37" s="252">
        <f t="shared" si="109"/>
        <v>0</v>
      </c>
      <c r="DC37" s="252">
        <f t="shared" si="109"/>
        <v>0</v>
      </c>
      <c r="DD37" s="252">
        <f t="shared" si="109"/>
        <v>0</v>
      </c>
      <c r="DE37" s="252">
        <f t="shared" si="109"/>
        <v>0</v>
      </c>
      <c r="DF37" s="252">
        <f t="shared" si="109"/>
        <v>0</v>
      </c>
      <c r="DG37" s="252">
        <f t="shared" si="109"/>
        <v>0</v>
      </c>
      <c r="DH37" s="252">
        <f t="shared" si="109"/>
        <v>0</v>
      </c>
      <c r="DI37" s="252">
        <f t="shared" si="109"/>
        <v>0</v>
      </c>
      <c r="DJ37" s="252">
        <f t="shared" ref="DJ37:DS39" si="110">SUMIF($N$55:$N$92,$N37,DJ$55:DJ$92)</f>
        <v>0</v>
      </c>
      <c r="DK37" s="252">
        <f t="shared" si="110"/>
        <v>0</v>
      </c>
      <c r="DL37" s="252">
        <f t="shared" si="110"/>
        <v>0</v>
      </c>
      <c r="DM37" s="252">
        <f t="shared" si="110"/>
        <v>0</v>
      </c>
      <c r="DN37" s="252">
        <f t="shared" si="110"/>
        <v>0</v>
      </c>
      <c r="DO37" s="252">
        <f t="shared" si="110"/>
        <v>0</v>
      </c>
      <c r="DP37" s="252">
        <f t="shared" si="110"/>
        <v>0</v>
      </c>
      <c r="DQ37" s="252">
        <f t="shared" si="110"/>
        <v>0</v>
      </c>
      <c r="DR37" s="252">
        <f t="shared" si="110"/>
        <v>0</v>
      </c>
      <c r="DS37" s="252">
        <f t="shared" si="110"/>
        <v>0</v>
      </c>
      <c r="DT37" s="252">
        <f t="shared" ref="DT37:EC39" si="111">SUMIF($N$55:$N$92,$N37,DT$55:DT$92)</f>
        <v>0</v>
      </c>
      <c r="DU37" s="252">
        <f t="shared" si="111"/>
        <v>0</v>
      </c>
      <c r="DV37" s="252">
        <f t="shared" si="111"/>
        <v>0</v>
      </c>
      <c r="DW37" s="252">
        <f t="shared" si="111"/>
        <v>0</v>
      </c>
      <c r="DX37" s="252">
        <f t="shared" si="111"/>
        <v>0</v>
      </c>
      <c r="DY37" s="252">
        <f t="shared" si="111"/>
        <v>0</v>
      </c>
      <c r="DZ37" s="252">
        <f t="shared" si="111"/>
        <v>0</v>
      </c>
      <c r="EA37" s="252">
        <f t="shared" si="111"/>
        <v>0</v>
      </c>
      <c r="EB37" s="252">
        <f t="shared" si="111"/>
        <v>0</v>
      </c>
      <c r="EC37" s="252">
        <f t="shared" si="111"/>
        <v>0</v>
      </c>
      <c r="ED37" s="252">
        <f t="shared" ref="ED37:EQ39" si="112">SUMIF($N$55:$N$92,$N37,ED$55:ED$92)</f>
        <v>0</v>
      </c>
      <c r="EE37" s="252">
        <f t="shared" si="112"/>
        <v>0</v>
      </c>
      <c r="EF37" s="252">
        <f t="shared" si="112"/>
        <v>0</v>
      </c>
      <c r="EG37" s="252">
        <f t="shared" si="112"/>
        <v>0</v>
      </c>
      <c r="EH37" s="252">
        <f t="shared" si="112"/>
        <v>0</v>
      </c>
      <c r="EI37" s="252">
        <f t="shared" si="112"/>
        <v>0</v>
      </c>
      <c r="EJ37" s="252">
        <f t="shared" si="112"/>
        <v>0</v>
      </c>
      <c r="EK37" s="252">
        <f t="shared" si="112"/>
        <v>0</v>
      </c>
      <c r="EL37" s="252">
        <f t="shared" si="112"/>
        <v>0</v>
      </c>
      <c r="EM37" s="252">
        <f t="shared" si="112"/>
        <v>0</v>
      </c>
      <c r="EN37" s="252">
        <f t="shared" si="112"/>
        <v>0</v>
      </c>
      <c r="EO37" s="252">
        <f t="shared" si="112"/>
        <v>0</v>
      </c>
      <c r="EP37" s="252">
        <f t="shared" si="112"/>
        <v>0</v>
      </c>
      <c r="EQ37" s="252">
        <f t="shared" si="112"/>
        <v>0</v>
      </c>
      <c r="ER37" s="251"/>
      <c r="ES37" s="251"/>
      <c r="ET37" s="251"/>
      <c r="EU37" s="251"/>
      <c r="EV37" s="251"/>
      <c r="EW37" s="251"/>
      <c r="EX37" s="251"/>
      <c r="EY37" s="251"/>
      <c r="EZ37" s="252">
        <f t="shared" ref="EZ37:FI39" si="113">SUMIF($N$55:$N$92,$N37,EZ$55:EZ$92)</f>
        <v>0</v>
      </c>
      <c r="FA37" s="252">
        <f t="shared" si="113"/>
        <v>0</v>
      </c>
      <c r="FB37" s="252">
        <f t="shared" si="113"/>
        <v>0</v>
      </c>
      <c r="FC37" s="252">
        <f t="shared" si="113"/>
        <v>0</v>
      </c>
      <c r="FD37" s="252">
        <f t="shared" si="113"/>
        <v>0</v>
      </c>
      <c r="FE37" s="252">
        <f t="shared" si="113"/>
        <v>0</v>
      </c>
      <c r="FF37" s="252">
        <f t="shared" si="113"/>
        <v>0</v>
      </c>
      <c r="FG37" s="252">
        <f t="shared" si="113"/>
        <v>0</v>
      </c>
      <c r="FH37" s="252">
        <f t="shared" si="113"/>
        <v>0</v>
      </c>
      <c r="FI37" s="252">
        <f t="shared" si="113"/>
        <v>0</v>
      </c>
      <c r="FJ37" s="252">
        <f t="shared" ref="FJ37:FS39" si="114">SUMIF($N$55:$N$92,$N37,FJ$55:FJ$92)</f>
        <v>0</v>
      </c>
      <c r="FK37" s="252">
        <f t="shared" si="114"/>
        <v>0</v>
      </c>
      <c r="FL37" s="252">
        <f t="shared" si="114"/>
        <v>0</v>
      </c>
      <c r="FM37" s="252">
        <f t="shared" si="114"/>
        <v>0</v>
      </c>
      <c r="FN37" s="252">
        <f t="shared" si="114"/>
        <v>0</v>
      </c>
      <c r="FO37" s="252">
        <f t="shared" si="114"/>
        <v>0</v>
      </c>
      <c r="FP37" s="252">
        <f t="shared" si="114"/>
        <v>0</v>
      </c>
      <c r="FQ37" s="252">
        <f t="shared" si="114"/>
        <v>0</v>
      </c>
      <c r="FR37" s="252">
        <f t="shared" si="114"/>
        <v>0</v>
      </c>
      <c r="FS37" s="252">
        <f t="shared" si="114"/>
        <v>0</v>
      </c>
      <c r="FT37" s="252">
        <f t="shared" ref="FT37:GE39" si="115">SUMIF($N$55:$N$92,$N37,FT$55:FT$92)</f>
        <v>0</v>
      </c>
      <c r="FU37" s="252">
        <f t="shared" si="115"/>
        <v>0</v>
      </c>
      <c r="FV37" s="252">
        <f t="shared" si="115"/>
        <v>0</v>
      </c>
      <c r="FW37" s="252">
        <f t="shared" si="115"/>
        <v>0</v>
      </c>
      <c r="FX37" s="252">
        <f t="shared" si="115"/>
        <v>0</v>
      </c>
      <c r="FY37" s="252">
        <f t="shared" si="115"/>
        <v>0</v>
      </c>
      <c r="FZ37" s="252">
        <f t="shared" si="115"/>
        <v>0</v>
      </c>
      <c r="GA37" s="252">
        <f t="shared" si="115"/>
        <v>0</v>
      </c>
      <c r="GB37" s="252">
        <f t="shared" si="115"/>
        <v>0</v>
      </c>
      <c r="GC37" s="252">
        <f t="shared" si="115"/>
        <v>0</v>
      </c>
      <c r="GD37" s="252">
        <f t="shared" si="115"/>
        <v>0</v>
      </c>
      <c r="GE37" s="252">
        <f t="shared" si="115"/>
        <v>0</v>
      </c>
      <c r="GF37" s="245"/>
      <c r="GG37" s="245"/>
      <c r="GH37" s="245"/>
      <c r="GI37" s="245"/>
      <c r="GJ37" s="245"/>
      <c r="GK37" s="245"/>
      <c r="GL37" s="245"/>
      <c r="GM37" s="245"/>
    </row>
    <row r="38" spans="1:195" ht="12" hidden="1" customHeight="1">
      <c r="F38" s="239" t="s">
        <v>289</v>
      </c>
      <c r="G38" s="593"/>
      <c r="H38" s="533"/>
      <c r="I38" s="531" t="s">
        <v>438</v>
      </c>
      <c r="J38" s="290" t="s">
        <v>69</v>
      </c>
      <c r="K38" s="289"/>
      <c r="L38" s="289"/>
      <c r="M38" s="289"/>
      <c r="N38" s="142" t="str">
        <f>F38 &amp; "::" &amp; L9</f>
        <v>7.3.1::ACTI</v>
      </c>
      <c r="O38" s="289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2">
        <f t="shared" si="105"/>
        <v>0</v>
      </c>
      <c r="AW38" s="252">
        <f t="shared" si="105"/>
        <v>0</v>
      </c>
      <c r="AX38" s="252">
        <f t="shared" si="105"/>
        <v>0</v>
      </c>
      <c r="AY38" s="252">
        <f t="shared" si="105"/>
        <v>0</v>
      </c>
      <c r="AZ38" s="252">
        <f t="shared" si="105"/>
        <v>0</v>
      </c>
      <c r="BA38" s="252">
        <f t="shared" si="105"/>
        <v>0</v>
      </c>
      <c r="BB38" s="252">
        <f t="shared" si="105"/>
        <v>0</v>
      </c>
      <c r="BC38" s="252">
        <f t="shared" si="105"/>
        <v>0</v>
      </c>
      <c r="BD38" s="252">
        <f t="shared" si="105"/>
        <v>0</v>
      </c>
      <c r="BE38" s="252">
        <f t="shared" si="105"/>
        <v>0</v>
      </c>
      <c r="BF38" s="252">
        <f t="shared" si="106"/>
        <v>0</v>
      </c>
      <c r="BG38" s="252">
        <f t="shared" si="106"/>
        <v>0</v>
      </c>
      <c r="BH38" s="252">
        <f t="shared" si="106"/>
        <v>0</v>
      </c>
      <c r="BI38" s="252">
        <f t="shared" si="106"/>
        <v>0</v>
      </c>
      <c r="BJ38" s="252">
        <f t="shared" si="106"/>
        <v>0</v>
      </c>
      <c r="BK38" s="252">
        <f t="shared" si="106"/>
        <v>0</v>
      </c>
      <c r="BL38" s="252">
        <f t="shared" si="106"/>
        <v>0</v>
      </c>
      <c r="BM38" s="252">
        <f t="shared" si="106"/>
        <v>0</v>
      </c>
      <c r="BN38" s="252">
        <f t="shared" si="106"/>
        <v>0</v>
      </c>
      <c r="BO38" s="252">
        <f t="shared" si="106"/>
        <v>0</v>
      </c>
      <c r="BP38" s="252">
        <f t="shared" si="106"/>
        <v>0</v>
      </c>
      <c r="BQ38" s="252">
        <f t="shared" si="106"/>
        <v>0</v>
      </c>
      <c r="BR38" s="252">
        <f t="shared" si="106"/>
        <v>0</v>
      </c>
      <c r="BS38" s="252">
        <f t="shared" si="106"/>
        <v>0</v>
      </c>
      <c r="BT38" s="252">
        <f t="shared" si="106"/>
        <v>0</v>
      </c>
      <c r="BU38" s="252">
        <f t="shared" si="106"/>
        <v>0</v>
      </c>
      <c r="BV38" s="252">
        <f t="shared" si="106"/>
        <v>0</v>
      </c>
      <c r="BW38" s="252">
        <f t="shared" si="106"/>
        <v>0</v>
      </c>
      <c r="BX38" s="252">
        <f t="shared" si="106"/>
        <v>0</v>
      </c>
      <c r="BY38" s="252">
        <f t="shared" si="106"/>
        <v>0</v>
      </c>
      <c r="BZ38" s="252">
        <f t="shared" si="106"/>
        <v>0</v>
      </c>
      <c r="CA38" s="252">
        <f t="shared" si="106"/>
        <v>0</v>
      </c>
      <c r="CB38" s="252">
        <f t="shared" si="106"/>
        <v>0</v>
      </c>
      <c r="CC38" s="252">
        <f t="shared" si="106"/>
        <v>0</v>
      </c>
      <c r="CD38" s="252">
        <f t="shared" si="106"/>
        <v>0</v>
      </c>
      <c r="CE38" s="252">
        <f t="shared" si="106"/>
        <v>0</v>
      </c>
      <c r="CF38" s="252">
        <f t="shared" si="107"/>
        <v>0</v>
      </c>
      <c r="CG38" s="252">
        <f t="shared" si="107"/>
        <v>0</v>
      </c>
      <c r="CH38" s="252">
        <f t="shared" si="107"/>
        <v>0</v>
      </c>
      <c r="CI38" s="252">
        <f t="shared" si="107"/>
        <v>0</v>
      </c>
      <c r="CJ38" s="252">
        <f t="shared" si="107"/>
        <v>0</v>
      </c>
      <c r="CK38" s="252">
        <f t="shared" si="107"/>
        <v>0</v>
      </c>
      <c r="CL38" s="252">
        <f t="shared" si="107"/>
        <v>0</v>
      </c>
      <c r="CM38" s="252">
        <f t="shared" si="107"/>
        <v>0</v>
      </c>
      <c r="CN38" s="252">
        <f t="shared" si="107"/>
        <v>0</v>
      </c>
      <c r="CO38" s="252">
        <f t="shared" si="107"/>
        <v>0</v>
      </c>
      <c r="CP38" s="252">
        <f t="shared" si="108"/>
        <v>0</v>
      </c>
      <c r="CQ38" s="252">
        <f t="shared" si="108"/>
        <v>0</v>
      </c>
      <c r="CR38" s="252">
        <f t="shared" si="108"/>
        <v>0</v>
      </c>
      <c r="CS38" s="252">
        <f t="shared" si="108"/>
        <v>0</v>
      </c>
      <c r="CT38" s="252">
        <f t="shared" si="108"/>
        <v>0</v>
      </c>
      <c r="CU38" s="252">
        <f t="shared" si="108"/>
        <v>0</v>
      </c>
      <c r="CV38" s="252">
        <f t="shared" si="108"/>
        <v>0</v>
      </c>
      <c r="CW38" s="252">
        <f t="shared" si="108"/>
        <v>0</v>
      </c>
      <c r="CX38" s="252">
        <f t="shared" si="108"/>
        <v>0</v>
      </c>
      <c r="CY38" s="252">
        <f t="shared" si="108"/>
        <v>0</v>
      </c>
      <c r="CZ38" s="252">
        <f t="shared" si="109"/>
        <v>0</v>
      </c>
      <c r="DA38" s="252">
        <f t="shared" si="109"/>
        <v>0</v>
      </c>
      <c r="DB38" s="252">
        <f t="shared" si="109"/>
        <v>0</v>
      </c>
      <c r="DC38" s="252">
        <f t="shared" si="109"/>
        <v>0</v>
      </c>
      <c r="DD38" s="252">
        <f t="shared" si="109"/>
        <v>0</v>
      </c>
      <c r="DE38" s="252">
        <f t="shared" si="109"/>
        <v>0</v>
      </c>
      <c r="DF38" s="252">
        <f t="shared" si="109"/>
        <v>0</v>
      </c>
      <c r="DG38" s="252">
        <f t="shared" si="109"/>
        <v>0</v>
      </c>
      <c r="DH38" s="252">
        <f t="shared" si="109"/>
        <v>0</v>
      </c>
      <c r="DI38" s="252">
        <f t="shared" si="109"/>
        <v>0</v>
      </c>
      <c r="DJ38" s="252">
        <f t="shared" si="110"/>
        <v>0</v>
      </c>
      <c r="DK38" s="252">
        <f t="shared" si="110"/>
        <v>0</v>
      </c>
      <c r="DL38" s="252">
        <f t="shared" si="110"/>
        <v>0</v>
      </c>
      <c r="DM38" s="252">
        <f t="shared" si="110"/>
        <v>0</v>
      </c>
      <c r="DN38" s="252">
        <f t="shared" si="110"/>
        <v>0</v>
      </c>
      <c r="DO38" s="252">
        <f t="shared" si="110"/>
        <v>0</v>
      </c>
      <c r="DP38" s="252">
        <f t="shared" si="110"/>
        <v>0</v>
      </c>
      <c r="DQ38" s="252">
        <f t="shared" si="110"/>
        <v>0</v>
      </c>
      <c r="DR38" s="252">
        <f t="shared" si="110"/>
        <v>0</v>
      </c>
      <c r="DS38" s="252">
        <f t="shared" si="110"/>
        <v>0</v>
      </c>
      <c r="DT38" s="252">
        <f t="shared" si="111"/>
        <v>0</v>
      </c>
      <c r="DU38" s="252">
        <f t="shared" si="111"/>
        <v>0</v>
      </c>
      <c r="DV38" s="252">
        <f t="shared" si="111"/>
        <v>0</v>
      </c>
      <c r="DW38" s="252">
        <f t="shared" si="111"/>
        <v>0</v>
      </c>
      <c r="DX38" s="252">
        <f t="shared" si="111"/>
        <v>0</v>
      </c>
      <c r="DY38" s="252">
        <f t="shared" si="111"/>
        <v>0</v>
      </c>
      <c r="DZ38" s="252">
        <f t="shared" si="111"/>
        <v>0</v>
      </c>
      <c r="EA38" s="252">
        <f t="shared" si="111"/>
        <v>0</v>
      </c>
      <c r="EB38" s="252">
        <f t="shared" si="111"/>
        <v>0</v>
      </c>
      <c r="EC38" s="252">
        <f t="shared" si="111"/>
        <v>0</v>
      </c>
      <c r="ED38" s="252">
        <f t="shared" si="112"/>
        <v>0</v>
      </c>
      <c r="EE38" s="252">
        <f t="shared" si="112"/>
        <v>0</v>
      </c>
      <c r="EF38" s="252">
        <f t="shared" si="112"/>
        <v>0</v>
      </c>
      <c r="EG38" s="252">
        <f t="shared" si="112"/>
        <v>0</v>
      </c>
      <c r="EH38" s="252">
        <f t="shared" si="112"/>
        <v>0</v>
      </c>
      <c r="EI38" s="252">
        <f t="shared" si="112"/>
        <v>0</v>
      </c>
      <c r="EJ38" s="252">
        <f t="shared" si="112"/>
        <v>0</v>
      </c>
      <c r="EK38" s="252">
        <f t="shared" si="112"/>
        <v>0</v>
      </c>
      <c r="EL38" s="252">
        <f t="shared" si="112"/>
        <v>0</v>
      </c>
      <c r="EM38" s="252">
        <f t="shared" si="112"/>
        <v>0</v>
      </c>
      <c r="EN38" s="252">
        <f t="shared" si="112"/>
        <v>0</v>
      </c>
      <c r="EO38" s="252">
        <f t="shared" si="112"/>
        <v>0</v>
      </c>
      <c r="EP38" s="252">
        <f t="shared" si="112"/>
        <v>0</v>
      </c>
      <c r="EQ38" s="252">
        <f t="shared" si="112"/>
        <v>0</v>
      </c>
      <c r="ER38" s="251"/>
      <c r="ES38" s="251"/>
      <c r="ET38" s="251"/>
      <c r="EU38" s="251"/>
      <c r="EV38" s="251"/>
      <c r="EW38" s="251"/>
      <c r="EX38" s="251"/>
      <c r="EY38" s="251"/>
      <c r="EZ38" s="252">
        <f t="shared" si="113"/>
        <v>0</v>
      </c>
      <c r="FA38" s="252">
        <f t="shared" si="113"/>
        <v>0</v>
      </c>
      <c r="FB38" s="252">
        <f t="shared" si="113"/>
        <v>0</v>
      </c>
      <c r="FC38" s="252">
        <f t="shared" si="113"/>
        <v>0</v>
      </c>
      <c r="FD38" s="252">
        <f t="shared" si="113"/>
        <v>0</v>
      </c>
      <c r="FE38" s="252">
        <f t="shared" si="113"/>
        <v>0</v>
      </c>
      <c r="FF38" s="252">
        <f t="shared" si="113"/>
        <v>0</v>
      </c>
      <c r="FG38" s="252">
        <f t="shared" si="113"/>
        <v>0</v>
      </c>
      <c r="FH38" s="252">
        <f t="shared" si="113"/>
        <v>0</v>
      </c>
      <c r="FI38" s="252">
        <f t="shared" si="113"/>
        <v>0</v>
      </c>
      <c r="FJ38" s="252">
        <f t="shared" si="114"/>
        <v>0</v>
      </c>
      <c r="FK38" s="252">
        <f t="shared" si="114"/>
        <v>0</v>
      </c>
      <c r="FL38" s="252">
        <f t="shared" si="114"/>
        <v>0</v>
      </c>
      <c r="FM38" s="252">
        <f t="shared" si="114"/>
        <v>0</v>
      </c>
      <c r="FN38" s="252">
        <f t="shared" si="114"/>
        <v>0</v>
      </c>
      <c r="FO38" s="252">
        <f t="shared" si="114"/>
        <v>0</v>
      </c>
      <c r="FP38" s="252">
        <f t="shared" si="114"/>
        <v>0</v>
      </c>
      <c r="FQ38" s="252">
        <f t="shared" si="114"/>
        <v>0</v>
      </c>
      <c r="FR38" s="252">
        <f t="shared" si="114"/>
        <v>0</v>
      </c>
      <c r="FS38" s="252">
        <f t="shared" si="114"/>
        <v>0</v>
      </c>
      <c r="FT38" s="252">
        <f t="shared" si="115"/>
        <v>0</v>
      </c>
      <c r="FU38" s="252">
        <f t="shared" si="115"/>
        <v>0</v>
      </c>
      <c r="FV38" s="252">
        <f t="shared" si="115"/>
        <v>0</v>
      </c>
      <c r="FW38" s="252">
        <f t="shared" si="115"/>
        <v>0</v>
      </c>
      <c r="FX38" s="252">
        <f t="shared" si="115"/>
        <v>0</v>
      </c>
      <c r="FY38" s="252">
        <f t="shared" si="115"/>
        <v>0</v>
      </c>
      <c r="FZ38" s="252">
        <f t="shared" si="115"/>
        <v>0</v>
      </c>
      <c r="GA38" s="252">
        <f t="shared" si="115"/>
        <v>0</v>
      </c>
      <c r="GB38" s="252">
        <f t="shared" si="115"/>
        <v>0</v>
      </c>
      <c r="GC38" s="252">
        <f t="shared" si="115"/>
        <v>0</v>
      </c>
      <c r="GD38" s="252">
        <f t="shared" si="115"/>
        <v>0</v>
      </c>
      <c r="GE38" s="252">
        <f t="shared" si="115"/>
        <v>0</v>
      </c>
      <c r="GF38" s="245"/>
      <c r="GG38" s="245"/>
      <c r="GH38" s="245"/>
      <c r="GI38" s="245"/>
      <c r="GJ38" s="245"/>
      <c r="GK38" s="245"/>
      <c r="GL38" s="245"/>
      <c r="GM38" s="245"/>
    </row>
    <row r="39" spans="1:195" ht="12" hidden="1" customHeight="1">
      <c r="F39" s="239" t="s">
        <v>290</v>
      </c>
      <c r="G39" s="593"/>
      <c r="H39" s="533"/>
      <c r="I39" s="531"/>
      <c r="J39" s="290" t="s">
        <v>70</v>
      </c>
      <c r="K39" s="289"/>
      <c r="L39" s="289"/>
      <c r="M39" s="289"/>
      <c r="N39" s="142" t="str">
        <f>F39 &amp; "::" &amp; L9</f>
        <v>7.3.2::ACTI</v>
      </c>
      <c r="O39" s="289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2">
        <f t="shared" si="105"/>
        <v>0</v>
      </c>
      <c r="AW39" s="252">
        <f t="shared" si="105"/>
        <v>0</v>
      </c>
      <c r="AX39" s="252">
        <f t="shared" si="105"/>
        <v>0</v>
      </c>
      <c r="AY39" s="252">
        <f t="shared" si="105"/>
        <v>0</v>
      </c>
      <c r="AZ39" s="252">
        <f t="shared" si="105"/>
        <v>0</v>
      </c>
      <c r="BA39" s="252">
        <f t="shared" si="105"/>
        <v>0</v>
      </c>
      <c r="BB39" s="252">
        <f t="shared" si="105"/>
        <v>0</v>
      </c>
      <c r="BC39" s="252">
        <f t="shared" si="105"/>
        <v>0</v>
      </c>
      <c r="BD39" s="252">
        <f t="shared" si="105"/>
        <v>0</v>
      </c>
      <c r="BE39" s="252">
        <f t="shared" si="105"/>
        <v>0</v>
      </c>
      <c r="BF39" s="252">
        <f t="shared" si="106"/>
        <v>0</v>
      </c>
      <c r="BG39" s="252">
        <f t="shared" si="106"/>
        <v>0</v>
      </c>
      <c r="BH39" s="252">
        <f t="shared" si="106"/>
        <v>0</v>
      </c>
      <c r="BI39" s="252">
        <f t="shared" si="106"/>
        <v>0</v>
      </c>
      <c r="BJ39" s="252">
        <f t="shared" si="106"/>
        <v>0</v>
      </c>
      <c r="BK39" s="252">
        <f t="shared" si="106"/>
        <v>0</v>
      </c>
      <c r="BL39" s="252">
        <f t="shared" si="106"/>
        <v>0</v>
      </c>
      <c r="BM39" s="252">
        <f t="shared" si="106"/>
        <v>0</v>
      </c>
      <c r="BN39" s="252">
        <f t="shared" si="106"/>
        <v>0</v>
      </c>
      <c r="BO39" s="252">
        <f t="shared" si="106"/>
        <v>0</v>
      </c>
      <c r="BP39" s="252">
        <f t="shared" si="106"/>
        <v>0</v>
      </c>
      <c r="BQ39" s="252">
        <f t="shared" si="106"/>
        <v>0</v>
      </c>
      <c r="BR39" s="252">
        <f t="shared" si="106"/>
        <v>0</v>
      </c>
      <c r="BS39" s="252">
        <f t="shared" si="106"/>
        <v>0</v>
      </c>
      <c r="BT39" s="252">
        <f t="shared" si="106"/>
        <v>0</v>
      </c>
      <c r="BU39" s="252">
        <f t="shared" si="106"/>
        <v>0</v>
      </c>
      <c r="BV39" s="252">
        <f t="shared" si="106"/>
        <v>0</v>
      </c>
      <c r="BW39" s="252">
        <f t="shared" si="106"/>
        <v>0</v>
      </c>
      <c r="BX39" s="252">
        <f t="shared" si="106"/>
        <v>0</v>
      </c>
      <c r="BY39" s="252">
        <f t="shared" si="106"/>
        <v>0</v>
      </c>
      <c r="BZ39" s="252">
        <f t="shared" si="106"/>
        <v>0</v>
      </c>
      <c r="CA39" s="252">
        <f t="shared" si="106"/>
        <v>0</v>
      </c>
      <c r="CB39" s="252">
        <f t="shared" si="106"/>
        <v>0</v>
      </c>
      <c r="CC39" s="252">
        <f t="shared" si="106"/>
        <v>0</v>
      </c>
      <c r="CD39" s="252">
        <f t="shared" si="106"/>
        <v>0</v>
      </c>
      <c r="CE39" s="252">
        <f t="shared" si="106"/>
        <v>0</v>
      </c>
      <c r="CF39" s="252">
        <f t="shared" si="107"/>
        <v>0</v>
      </c>
      <c r="CG39" s="252">
        <f t="shared" si="107"/>
        <v>0</v>
      </c>
      <c r="CH39" s="252">
        <f t="shared" si="107"/>
        <v>0</v>
      </c>
      <c r="CI39" s="252">
        <f t="shared" si="107"/>
        <v>0</v>
      </c>
      <c r="CJ39" s="252">
        <f t="shared" si="107"/>
        <v>0</v>
      </c>
      <c r="CK39" s="252">
        <f t="shared" si="107"/>
        <v>0</v>
      </c>
      <c r="CL39" s="252">
        <f t="shared" si="107"/>
        <v>0</v>
      </c>
      <c r="CM39" s="252">
        <f t="shared" si="107"/>
        <v>0</v>
      </c>
      <c r="CN39" s="252">
        <f t="shared" si="107"/>
        <v>0</v>
      </c>
      <c r="CO39" s="252">
        <f t="shared" si="107"/>
        <v>0</v>
      </c>
      <c r="CP39" s="252">
        <f t="shared" si="108"/>
        <v>0</v>
      </c>
      <c r="CQ39" s="252">
        <f t="shared" si="108"/>
        <v>0</v>
      </c>
      <c r="CR39" s="252">
        <f t="shared" si="108"/>
        <v>0</v>
      </c>
      <c r="CS39" s="252">
        <f t="shared" si="108"/>
        <v>0</v>
      </c>
      <c r="CT39" s="252">
        <f t="shared" si="108"/>
        <v>0</v>
      </c>
      <c r="CU39" s="252">
        <f t="shared" si="108"/>
        <v>0</v>
      </c>
      <c r="CV39" s="252">
        <f t="shared" si="108"/>
        <v>0</v>
      </c>
      <c r="CW39" s="252">
        <f t="shared" si="108"/>
        <v>0</v>
      </c>
      <c r="CX39" s="252">
        <f t="shared" si="108"/>
        <v>0</v>
      </c>
      <c r="CY39" s="252">
        <f t="shared" si="108"/>
        <v>0</v>
      </c>
      <c r="CZ39" s="252">
        <f t="shared" si="109"/>
        <v>0</v>
      </c>
      <c r="DA39" s="252">
        <f t="shared" si="109"/>
        <v>0</v>
      </c>
      <c r="DB39" s="252">
        <f t="shared" si="109"/>
        <v>0</v>
      </c>
      <c r="DC39" s="252">
        <f t="shared" si="109"/>
        <v>0</v>
      </c>
      <c r="DD39" s="252">
        <f t="shared" si="109"/>
        <v>0</v>
      </c>
      <c r="DE39" s="252">
        <f t="shared" si="109"/>
        <v>0</v>
      </c>
      <c r="DF39" s="252">
        <f t="shared" si="109"/>
        <v>0</v>
      </c>
      <c r="DG39" s="252">
        <f t="shared" si="109"/>
        <v>0</v>
      </c>
      <c r="DH39" s="252">
        <f t="shared" si="109"/>
        <v>0</v>
      </c>
      <c r="DI39" s="252">
        <f t="shared" si="109"/>
        <v>0</v>
      </c>
      <c r="DJ39" s="252">
        <f t="shared" si="110"/>
        <v>0</v>
      </c>
      <c r="DK39" s="252">
        <f t="shared" si="110"/>
        <v>0</v>
      </c>
      <c r="DL39" s="252">
        <f t="shared" si="110"/>
        <v>0</v>
      </c>
      <c r="DM39" s="252">
        <f t="shared" si="110"/>
        <v>0</v>
      </c>
      <c r="DN39" s="252">
        <f t="shared" si="110"/>
        <v>0</v>
      </c>
      <c r="DO39" s="252">
        <f t="shared" si="110"/>
        <v>0</v>
      </c>
      <c r="DP39" s="252">
        <f t="shared" si="110"/>
        <v>0</v>
      </c>
      <c r="DQ39" s="252">
        <f t="shared" si="110"/>
        <v>0</v>
      </c>
      <c r="DR39" s="252">
        <f t="shared" si="110"/>
        <v>0</v>
      </c>
      <c r="DS39" s="252">
        <f t="shared" si="110"/>
        <v>0</v>
      </c>
      <c r="DT39" s="252">
        <f t="shared" si="111"/>
        <v>0</v>
      </c>
      <c r="DU39" s="252">
        <f t="shared" si="111"/>
        <v>0</v>
      </c>
      <c r="DV39" s="252">
        <f t="shared" si="111"/>
        <v>0</v>
      </c>
      <c r="DW39" s="252">
        <f t="shared" si="111"/>
        <v>0</v>
      </c>
      <c r="DX39" s="252">
        <f t="shared" si="111"/>
        <v>0</v>
      </c>
      <c r="DY39" s="252">
        <f t="shared" si="111"/>
        <v>0</v>
      </c>
      <c r="DZ39" s="252">
        <f t="shared" si="111"/>
        <v>0</v>
      </c>
      <c r="EA39" s="252">
        <f t="shared" si="111"/>
        <v>0</v>
      </c>
      <c r="EB39" s="252">
        <f t="shared" si="111"/>
        <v>0</v>
      </c>
      <c r="EC39" s="252">
        <f t="shared" si="111"/>
        <v>0</v>
      </c>
      <c r="ED39" s="252">
        <f t="shared" si="112"/>
        <v>0</v>
      </c>
      <c r="EE39" s="252">
        <f t="shared" si="112"/>
        <v>0</v>
      </c>
      <c r="EF39" s="252">
        <f t="shared" si="112"/>
        <v>0</v>
      </c>
      <c r="EG39" s="252">
        <f t="shared" si="112"/>
        <v>0</v>
      </c>
      <c r="EH39" s="252">
        <f t="shared" si="112"/>
        <v>0</v>
      </c>
      <c r="EI39" s="252">
        <f t="shared" si="112"/>
        <v>0</v>
      </c>
      <c r="EJ39" s="252">
        <f t="shared" si="112"/>
        <v>0</v>
      </c>
      <c r="EK39" s="252">
        <f t="shared" si="112"/>
        <v>0</v>
      </c>
      <c r="EL39" s="252">
        <f t="shared" si="112"/>
        <v>0</v>
      </c>
      <c r="EM39" s="252">
        <f t="shared" si="112"/>
        <v>0</v>
      </c>
      <c r="EN39" s="252">
        <f t="shared" si="112"/>
        <v>0</v>
      </c>
      <c r="EO39" s="252">
        <f t="shared" si="112"/>
        <v>0</v>
      </c>
      <c r="EP39" s="252">
        <f t="shared" si="112"/>
        <v>0</v>
      </c>
      <c r="EQ39" s="252">
        <f t="shared" si="112"/>
        <v>0</v>
      </c>
      <c r="ER39" s="251"/>
      <c r="ES39" s="251"/>
      <c r="ET39" s="251"/>
      <c r="EU39" s="251"/>
      <c r="EV39" s="251"/>
      <c r="EW39" s="251"/>
      <c r="EX39" s="251"/>
      <c r="EY39" s="251"/>
      <c r="EZ39" s="252">
        <f t="shared" si="113"/>
        <v>0</v>
      </c>
      <c r="FA39" s="252">
        <f t="shared" si="113"/>
        <v>0</v>
      </c>
      <c r="FB39" s="252">
        <f t="shared" si="113"/>
        <v>0</v>
      </c>
      <c r="FC39" s="252">
        <f t="shared" si="113"/>
        <v>0</v>
      </c>
      <c r="FD39" s="252">
        <f t="shared" si="113"/>
        <v>0</v>
      </c>
      <c r="FE39" s="252">
        <f t="shared" si="113"/>
        <v>0</v>
      </c>
      <c r="FF39" s="252">
        <f t="shared" si="113"/>
        <v>0</v>
      </c>
      <c r="FG39" s="252">
        <f t="shared" si="113"/>
        <v>0</v>
      </c>
      <c r="FH39" s="252">
        <f t="shared" si="113"/>
        <v>0</v>
      </c>
      <c r="FI39" s="252">
        <f t="shared" si="113"/>
        <v>0</v>
      </c>
      <c r="FJ39" s="252">
        <f t="shared" si="114"/>
        <v>0</v>
      </c>
      <c r="FK39" s="252">
        <f t="shared" si="114"/>
        <v>0</v>
      </c>
      <c r="FL39" s="252">
        <f t="shared" si="114"/>
        <v>0</v>
      </c>
      <c r="FM39" s="252">
        <f t="shared" si="114"/>
        <v>0</v>
      </c>
      <c r="FN39" s="252">
        <f t="shared" si="114"/>
        <v>0</v>
      </c>
      <c r="FO39" s="252">
        <f t="shared" si="114"/>
        <v>0</v>
      </c>
      <c r="FP39" s="252">
        <f t="shared" si="114"/>
        <v>0</v>
      </c>
      <c r="FQ39" s="252">
        <f t="shared" si="114"/>
        <v>0</v>
      </c>
      <c r="FR39" s="252">
        <f t="shared" si="114"/>
        <v>0</v>
      </c>
      <c r="FS39" s="252">
        <f t="shared" si="114"/>
        <v>0</v>
      </c>
      <c r="FT39" s="252">
        <f t="shared" si="115"/>
        <v>0</v>
      </c>
      <c r="FU39" s="252">
        <f t="shared" si="115"/>
        <v>0</v>
      </c>
      <c r="FV39" s="252">
        <f t="shared" si="115"/>
        <v>0</v>
      </c>
      <c r="FW39" s="252">
        <f t="shared" si="115"/>
        <v>0</v>
      </c>
      <c r="FX39" s="252">
        <f t="shared" si="115"/>
        <v>0</v>
      </c>
      <c r="FY39" s="252">
        <f t="shared" si="115"/>
        <v>0</v>
      </c>
      <c r="FZ39" s="252">
        <f t="shared" si="115"/>
        <v>0</v>
      </c>
      <c r="GA39" s="252">
        <f t="shared" si="115"/>
        <v>0</v>
      </c>
      <c r="GB39" s="252">
        <f t="shared" si="115"/>
        <v>0</v>
      </c>
      <c r="GC39" s="252">
        <f t="shared" si="115"/>
        <v>0</v>
      </c>
      <c r="GD39" s="252">
        <f t="shared" si="115"/>
        <v>0</v>
      </c>
      <c r="GE39" s="252">
        <f t="shared" si="115"/>
        <v>0</v>
      </c>
      <c r="GF39" s="245"/>
      <c r="GG39" s="245"/>
      <c r="GH39" s="245"/>
      <c r="GI39" s="245"/>
      <c r="GJ39" s="245"/>
      <c r="GK39" s="245"/>
      <c r="GL39" s="245"/>
      <c r="GM39" s="245"/>
    </row>
    <row r="40" spans="1:195" ht="12" hidden="1" customHeight="1">
      <c r="F40" s="239" t="s">
        <v>280</v>
      </c>
      <c r="G40" s="587" t="s">
        <v>176</v>
      </c>
      <c r="H40" s="530" t="s">
        <v>441</v>
      </c>
      <c r="I40" s="533"/>
      <c r="J40" s="290" t="s">
        <v>69</v>
      </c>
      <c r="K40" s="289"/>
      <c r="L40" s="289"/>
      <c r="M40" s="289"/>
      <c r="N40" s="142" t="str">
        <f>F40 &amp; "::" &amp; L9</f>
        <v>8.1::ACTI</v>
      </c>
      <c r="O40" s="289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2">
        <f t="shared" ref="ER40:EY42" si="116">SUMIF($N$55:$N$92,$N40,ER$55:ER$92)</f>
        <v>0</v>
      </c>
      <c r="ES40" s="252">
        <f t="shared" si="116"/>
        <v>0</v>
      </c>
      <c r="ET40" s="252">
        <f t="shared" si="116"/>
        <v>0</v>
      </c>
      <c r="EU40" s="252">
        <f t="shared" si="116"/>
        <v>0</v>
      </c>
      <c r="EV40" s="252">
        <f t="shared" si="116"/>
        <v>0</v>
      </c>
      <c r="EW40" s="252">
        <f t="shared" si="116"/>
        <v>0</v>
      </c>
      <c r="EX40" s="252">
        <f t="shared" si="116"/>
        <v>0</v>
      </c>
      <c r="EY40" s="252">
        <f t="shared" si="116"/>
        <v>0</v>
      </c>
      <c r="EZ40" s="251"/>
      <c r="FA40" s="251"/>
      <c r="FB40" s="251"/>
      <c r="FC40" s="251"/>
      <c r="FD40" s="251"/>
      <c r="FE40" s="251"/>
      <c r="FF40" s="251"/>
      <c r="FG40" s="251"/>
      <c r="FH40" s="251"/>
      <c r="FI40" s="251"/>
      <c r="FJ40" s="251"/>
      <c r="FK40" s="251"/>
      <c r="FL40" s="251"/>
      <c r="FM40" s="251"/>
      <c r="FN40" s="251"/>
      <c r="FO40" s="251"/>
      <c r="FP40" s="251"/>
      <c r="FQ40" s="251"/>
      <c r="FR40" s="251"/>
      <c r="FS40" s="251"/>
      <c r="FT40" s="251"/>
      <c r="FU40" s="251"/>
      <c r="FV40" s="251"/>
      <c r="FW40" s="251"/>
      <c r="FX40" s="251"/>
      <c r="FY40" s="251"/>
      <c r="FZ40" s="251"/>
      <c r="GA40" s="251"/>
      <c r="GB40" s="251"/>
      <c r="GC40" s="251"/>
      <c r="GD40" s="251"/>
      <c r="GE40" s="251"/>
      <c r="GF40" s="245"/>
      <c r="GG40" s="245"/>
      <c r="GH40" s="245"/>
      <c r="GI40" s="245"/>
      <c r="GJ40" s="245"/>
      <c r="GK40" s="245"/>
      <c r="GL40" s="245"/>
      <c r="GM40" s="245"/>
    </row>
    <row r="41" spans="1:195" ht="12" hidden="1" customHeight="1">
      <c r="F41" s="239" t="s">
        <v>420</v>
      </c>
      <c r="G41" s="587"/>
      <c r="H41" s="533"/>
      <c r="I41" s="533"/>
      <c r="J41" s="290" t="s">
        <v>70</v>
      </c>
      <c r="K41" s="289"/>
      <c r="L41" s="289"/>
      <c r="M41" s="289"/>
      <c r="N41" s="142" t="str">
        <f>F41 &amp; "::" &amp; L9</f>
        <v>8.2::ACTI</v>
      </c>
      <c r="O41" s="289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1"/>
      <c r="BY41" s="251"/>
      <c r="BZ41" s="251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1"/>
      <c r="CL41" s="251"/>
      <c r="CM41" s="251"/>
      <c r="CN41" s="251"/>
      <c r="CO41" s="251"/>
      <c r="CP41" s="251"/>
      <c r="CQ41" s="251"/>
      <c r="CR41" s="251"/>
      <c r="CS41" s="251"/>
      <c r="CT41" s="251"/>
      <c r="CU41" s="251"/>
      <c r="CV41" s="251"/>
      <c r="CW41" s="251"/>
      <c r="CX41" s="251"/>
      <c r="CY41" s="251"/>
      <c r="CZ41" s="251"/>
      <c r="DA41" s="251"/>
      <c r="DB41" s="251"/>
      <c r="DC41" s="251"/>
      <c r="DD41" s="251"/>
      <c r="DE41" s="251"/>
      <c r="DF41" s="251"/>
      <c r="DG41" s="251"/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51"/>
      <c r="DY41" s="251"/>
      <c r="DZ41" s="251"/>
      <c r="EA41" s="251"/>
      <c r="EB41" s="251"/>
      <c r="EC41" s="251"/>
      <c r="ED41" s="251"/>
      <c r="EE41" s="251"/>
      <c r="EF41" s="251"/>
      <c r="EG41" s="251"/>
      <c r="EH41" s="251"/>
      <c r="EI41" s="251"/>
      <c r="EJ41" s="251"/>
      <c r="EK41" s="251"/>
      <c r="EL41" s="251"/>
      <c r="EM41" s="251"/>
      <c r="EN41" s="251"/>
      <c r="EO41" s="251"/>
      <c r="EP41" s="251"/>
      <c r="EQ41" s="251"/>
      <c r="ER41" s="252">
        <f t="shared" si="116"/>
        <v>0</v>
      </c>
      <c r="ES41" s="252">
        <f t="shared" si="116"/>
        <v>0</v>
      </c>
      <c r="ET41" s="252">
        <f t="shared" si="116"/>
        <v>0</v>
      </c>
      <c r="EU41" s="252">
        <f t="shared" si="116"/>
        <v>0</v>
      </c>
      <c r="EV41" s="252">
        <f t="shared" si="116"/>
        <v>0</v>
      </c>
      <c r="EW41" s="252">
        <f t="shared" si="116"/>
        <v>0</v>
      </c>
      <c r="EX41" s="252">
        <f t="shared" si="116"/>
        <v>0</v>
      </c>
      <c r="EY41" s="252">
        <f t="shared" si="116"/>
        <v>0</v>
      </c>
      <c r="EZ41" s="251"/>
      <c r="FA41" s="251"/>
      <c r="FB41" s="251"/>
      <c r="FC41" s="251"/>
      <c r="FD41" s="251"/>
      <c r="FE41" s="251"/>
      <c r="FF41" s="251"/>
      <c r="FG41" s="251"/>
      <c r="FH41" s="251"/>
      <c r="FI41" s="251"/>
      <c r="FJ41" s="251"/>
      <c r="FK41" s="251"/>
      <c r="FL41" s="251"/>
      <c r="FM41" s="251"/>
      <c r="FN41" s="251"/>
      <c r="FO41" s="251"/>
      <c r="FP41" s="251"/>
      <c r="FQ41" s="251"/>
      <c r="FR41" s="251"/>
      <c r="FS41" s="251"/>
      <c r="FT41" s="251"/>
      <c r="FU41" s="251"/>
      <c r="FV41" s="251"/>
      <c r="FW41" s="251"/>
      <c r="FX41" s="251"/>
      <c r="FY41" s="251"/>
      <c r="FZ41" s="251"/>
      <c r="GA41" s="251"/>
      <c r="GB41" s="251"/>
      <c r="GC41" s="251"/>
      <c r="GD41" s="251"/>
      <c r="GE41" s="251"/>
      <c r="GF41" s="245"/>
      <c r="GG41" s="245"/>
      <c r="GH41" s="245"/>
      <c r="GI41" s="245"/>
      <c r="GJ41" s="245"/>
      <c r="GK41" s="245"/>
      <c r="GL41" s="245"/>
      <c r="GM41" s="245"/>
    </row>
    <row r="42" spans="1:195" ht="12" hidden="1" customHeight="1">
      <c r="F42" s="239" t="s">
        <v>281</v>
      </c>
      <c r="G42" s="587"/>
      <c r="H42" s="532" t="s">
        <v>475</v>
      </c>
      <c r="I42" s="533"/>
      <c r="J42" s="595"/>
      <c r="K42" s="289"/>
      <c r="L42" s="289"/>
      <c r="M42" s="289"/>
      <c r="N42" s="142" t="str">
        <f>F42 &amp; "::" &amp; L9</f>
        <v>9::ACTI</v>
      </c>
      <c r="O42" s="289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1"/>
      <c r="BR42" s="251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Q42" s="251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51"/>
      <c r="DV42" s="251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  <c r="EJ42" s="251"/>
      <c r="EK42" s="251"/>
      <c r="EL42" s="251"/>
      <c r="EM42" s="251"/>
      <c r="EN42" s="251"/>
      <c r="EO42" s="251"/>
      <c r="EP42" s="251"/>
      <c r="EQ42" s="251"/>
      <c r="ER42" s="252">
        <f t="shared" si="116"/>
        <v>0</v>
      </c>
      <c r="ES42" s="252">
        <f t="shared" si="116"/>
        <v>0</v>
      </c>
      <c r="ET42" s="252">
        <f t="shared" si="116"/>
        <v>0</v>
      </c>
      <c r="EU42" s="252">
        <f t="shared" si="116"/>
        <v>0</v>
      </c>
      <c r="EV42" s="252">
        <f t="shared" si="116"/>
        <v>0</v>
      </c>
      <c r="EW42" s="252">
        <f t="shared" si="116"/>
        <v>0</v>
      </c>
      <c r="EX42" s="252">
        <f t="shared" si="116"/>
        <v>0</v>
      </c>
      <c r="EY42" s="252">
        <f t="shared" si="116"/>
        <v>0</v>
      </c>
      <c r="EZ42" s="251"/>
      <c r="FA42" s="251"/>
      <c r="FB42" s="251"/>
      <c r="FC42" s="251"/>
      <c r="FD42" s="251"/>
      <c r="FE42" s="251"/>
      <c r="FF42" s="251"/>
      <c r="FG42" s="251"/>
      <c r="FH42" s="251"/>
      <c r="FI42" s="251"/>
      <c r="FJ42" s="251"/>
      <c r="FK42" s="251"/>
      <c r="FL42" s="251"/>
      <c r="FM42" s="251"/>
      <c r="FN42" s="251"/>
      <c r="FO42" s="251"/>
      <c r="FP42" s="251"/>
      <c r="FQ42" s="251"/>
      <c r="FR42" s="251"/>
      <c r="FS42" s="251"/>
      <c r="FT42" s="251"/>
      <c r="FU42" s="251"/>
      <c r="FV42" s="251"/>
      <c r="FW42" s="251"/>
      <c r="FX42" s="251"/>
      <c r="FY42" s="251"/>
      <c r="FZ42" s="251"/>
      <c r="GA42" s="251"/>
      <c r="GB42" s="251"/>
      <c r="GC42" s="251"/>
      <c r="GD42" s="251"/>
      <c r="GE42" s="251"/>
      <c r="GF42" s="245"/>
      <c r="GG42" s="245"/>
      <c r="GH42" s="245"/>
      <c r="GI42" s="245"/>
      <c r="GJ42" s="245"/>
      <c r="GK42" s="245"/>
      <c r="GL42" s="245"/>
      <c r="GM42" s="245"/>
    </row>
    <row r="43" spans="1:195" ht="12" hidden="1" customHeight="1">
      <c r="F43" s="239" t="s">
        <v>294</v>
      </c>
      <c r="G43" s="587"/>
      <c r="H43" s="534" t="s">
        <v>442</v>
      </c>
      <c r="I43" s="533"/>
      <c r="J43" s="290" t="s">
        <v>69</v>
      </c>
      <c r="K43" s="289"/>
      <c r="L43" s="289"/>
      <c r="M43" s="289"/>
      <c r="N43" s="142" t="str">
        <f>F43 &amp; "::" &amp; L9</f>
        <v>10.1::ACTI</v>
      </c>
      <c r="O43" s="289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1"/>
      <c r="BR43" s="251"/>
      <c r="BS43" s="251"/>
      <c r="BT43" s="251"/>
      <c r="BU43" s="251"/>
      <c r="BV43" s="251"/>
      <c r="BW43" s="251"/>
      <c r="BX43" s="251"/>
      <c r="BY43" s="251"/>
      <c r="BZ43" s="251"/>
      <c r="CA43" s="251"/>
      <c r="CB43" s="251"/>
      <c r="CC43" s="251"/>
      <c r="CD43" s="251"/>
      <c r="CE43" s="251"/>
      <c r="CF43" s="251"/>
      <c r="CG43" s="251"/>
      <c r="CH43" s="251"/>
      <c r="CI43" s="251"/>
      <c r="CJ43" s="251"/>
      <c r="CK43" s="251"/>
      <c r="CL43" s="251"/>
      <c r="CM43" s="251"/>
      <c r="CN43" s="251"/>
      <c r="CO43" s="251"/>
      <c r="CP43" s="251"/>
      <c r="CQ43" s="251"/>
      <c r="CR43" s="251"/>
      <c r="CS43" s="251"/>
      <c r="CT43" s="251"/>
      <c r="CU43" s="251"/>
      <c r="CV43" s="251"/>
      <c r="CW43" s="251"/>
      <c r="CX43" s="251"/>
      <c r="CY43" s="251"/>
      <c r="CZ43" s="251"/>
      <c r="DA43" s="251"/>
      <c r="DB43" s="251"/>
      <c r="DC43" s="251"/>
      <c r="DD43" s="251"/>
      <c r="DE43" s="251"/>
      <c r="DF43" s="251"/>
      <c r="DG43" s="251"/>
      <c r="DH43" s="251"/>
      <c r="DI43" s="251"/>
      <c r="DJ43" s="251"/>
      <c r="DK43" s="251"/>
      <c r="DL43" s="251"/>
      <c r="DM43" s="251"/>
      <c r="DN43" s="251"/>
      <c r="DO43" s="251"/>
      <c r="DP43" s="251"/>
      <c r="DQ43" s="251"/>
      <c r="DR43" s="251"/>
      <c r="DS43" s="251"/>
      <c r="DT43" s="251"/>
      <c r="DU43" s="251"/>
      <c r="DV43" s="251"/>
      <c r="DW43" s="251"/>
      <c r="DX43" s="251"/>
      <c r="DY43" s="251"/>
      <c r="DZ43" s="251"/>
      <c r="EA43" s="251"/>
      <c r="EB43" s="251"/>
      <c r="EC43" s="251"/>
      <c r="ED43" s="251"/>
      <c r="EE43" s="251"/>
      <c r="EF43" s="251"/>
      <c r="EG43" s="251"/>
      <c r="EH43" s="251"/>
      <c r="EI43" s="251"/>
      <c r="EJ43" s="251"/>
      <c r="EK43" s="251"/>
      <c r="EL43" s="251"/>
      <c r="EM43" s="251"/>
      <c r="EN43" s="251"/>
      <c r="EO43" s="251"/>
      <c r="EP43" s="251"/>
      <c r="EQ43" s="251"/>
      <c r="ER43" s="252">
        <f t="shared" ref="ER43:EY43" si="117">IF(ER42=0,0,ER40/ER42)</f>
        <v>0</v>
      </c>
      <c r="ES43" s="252">
        <f t="shared" si="117"/>
        <v>0</v>
      </c>
      <c r="ET43" s="252">
        <f t="shared" si="117"/>
        <v>0</v>
      </c>
      <c r="EU43" s="252">
        <f t="shared" si="117"/>
        <v>0</v>
      </c>
      <c r="EV43" s="252">
        <f t="shared" si="117"/>
        <v>0</v>
      </c>
      <c r="EW43" s="252">
        <f t="shared" si="117"/>
        <v>0</v>
      </c>
      <c r="EX43" s="252">
        <f t="shared" si="117"/>
        <v>0</v>
      </c>
      <c r="EY43" s="252">
        <f t="shared" si="117"/>
        <v>0</v>
      </c>
      <c r="EZ43" s="251"/>
      <c r="FA43" s="251"/>
      <c r="FB43" s="251"/>
      <c r="FC43" s="251"/>
      <c r="FD43" s="251"/>
      <c r="FE43" s="251"/>
      <c r="FF43" s="251"/>
      <c r="FG43" s="251"/>
      <c r="FH43" s="251"/>
      <c r="FI43" s="251"/>
      <c r="FJ43" s="251"/>
      <c r="FK43" s="251"/>
      <c r="FL43" s="251"/>
      <c r="FM43" s="251"/>
      <c r="FN43" s="251"/>
      <c r="FO43" s="251"/>
      <c r="FP43" s="251"/>
      <c r="FQ43" s="251"/>
      <c r="FR43" s="251"/>
      <c r="FS43" s="251"/>
      <c r="FT43" s="251"/>
      <c r="FU43" s="251"/>
      <c r="FV43" s="251"/>
      <c r="FW43" s="251"/>
      <c r="FX43" s="251"/>
      <c r="FY43" s="251"/>
      <c r="FZ43" s="251"/>
      <c r="GA43" s="251"/>
      <c r="GB43" s="251"/>
      <c r="GC43" s="251"/>
      <c r="GD43" s="251"/>
      <c r="GE43" s="251"/>
      <c r="GF43" s="245"/>
      <c r="GG43" s="245"/>
      <c r="GH43" s="245"/>
      <c r="GI43" s="245"/>
      <c r="GJ43" s="245"/>
      <c r="GK43" s="245"/>
      <c r="GL43" s="245"/>
      <c r="GM43" s="245"/>
    </row>
    <row r="44" spans="1:195" ht="12" hidden="1" customHeight="1">
      <c r="F44" s="239" t="s">
        <v>295</v>
      </c>
      <c r="G44" s="587"/>
      <c r="H44" s="533"/>
      <c r="I44" s="533"/>
      <c r="J44" s="290" t="s">
        <v>70</v>
      </c>
      <c r="K44" s="289"/>
      <c r="L44" s="289"/>
      <c r="M44" s="289"/>
      <c r="N44" s="142" t="str">
        <f>F44 &amp; "::" &amp; L9</f>
        <v>10.2::ACTI</v>
      </c>
      <c r="O44" s="289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1"/>
      <c r="BR44" s="251"/>
      <c r="BS44" s="251"/>
      <c r="BT44" s="251"/>
      <c r="BU44" s="251"/>
      <c r="BV44" s="251"/>
      <c r="BW44" s="251"/>
      <c r="BX44" s="251"/>
      <c r="BY44" s="251"/>
      <c r="BZ44" s="251"/>
      <c r="CA44" s="251"/>
      <c r="CB44" s="251"/>
      <c r="CC44" s="251"/>
      <c r="CD44" s="251"/>
      <c r="CE44" s="251"/>
      <c r="CF44" s="251"/>
      <c r="CG44" s="251"/>
      <c r="CH44" s="251"/>
      <c r="CI44" s="251"/>
      <c r="CJ44" s="251"/>
      <c r="CK44" s="251"/>
      <c r="CL44" s="251"/>
      <c r="CM44" s="251"/>
      <c r="CN44" s="251"/>
      <c r="CO44" s="251"/>
      <c r="CP44" s="251"/>
      <c r="CQ44" s="251"/>
      <c r="CR44" s="251"/>
      <c r="CS44" s="251"/>
      <c r="CT44" s="251"/>
      <c r="CU44" s="251"/>
      <c r="CV44" s="251"/>
      <c r="CW44" s="251"/>
      <c r="CX44" s="251"/>
      <c r="CY44" s="251"/>
      <c r="CZ44" s="251"/>
      <c r="DA44" s="251"/>
      <c r="DB44" s="251"/>
      <c r="DC44" s="251"/>
      <c r="DD44" s="251"/>
      <c r="DE44" s="251"/>
      <c r="DF44" s="251"/>
      <c r="DG44" s="251"/>
      <c r="DH44" s="251"/>
      <c r="DI44" s="251"/>
      <c r="DJ44" s="251"/>
      <c r="DK44" s="251"/>
      <c r="DL44" s="251"/>
      <c r="DM44" s="251"/>
      <c r="DN44" s="251"/>
      <c r="DO44" s="251"/>
      <c r="DP44" s="251"/>
      <c r="DQ44" s="251"/>
      <c r="DR44" s="251"/>
      <c r="DS44" s="251"/>
      <c r="DT44" s="251"/>
      <c r="DU44" s="251"/>
      <c r="DV44" s="251"/>
      <c r="DW44" s="251"/>
      <c r="DX44" s="251"/>
      <c r="DY44" s="251"/>
      <c r="DZ44" s="251"/>
      <c r="EA44" s="251"/>
      <c r="EB44" s="251"/>
      <c r="EC44" s="251"/>
      <c r="ED44" s="251"/>
      <c r="EE44" s="251"/>
      <c r="EF44" s="251"/>
      <c r="EG44" s="251"/>
      <c r="EH44" s="251"/>
      <c r="EI44" s="251"/>
      <c r="EJ44" s="251"/>
      <c r="EK44" s="251"/>
      <c r="EL44" s="251"/>
      <c r="EM44" s="251"/>
      <c r="EN44" s="251"/>
      <c r="EO44" s="251"/>
      <c r="EP44" s="251"/>
      <c r="EQ44" s="251"/>
      <c r="ER44" s="252">
        <f t="shared" ref="ER44:EY44" si="118">IF(ER42=0,0,ER41/ER42)</f>
        <v>0</v>
      </c>
      <c r="ES44" s="252">
        <f t="shared" si="118"/>
        <v>0</v>
      </c>
      <c r="ET44" s="252">
        <f t="shared" si="118"/>
        <v>0</v>
      </c>
      <c r="EU44" s="252">
        <f t="shared" si="118"/>
        <v>0</v>
      </c>
      <c r="EV44" s="252">
        <f t="shared" si="118"/>
        <v>0</v>
      </c>
      <c r="EW44" s="252">
        <f t="shared" si="118"/>
        <v>0</v>
      </c>
      <c r="EX44" s="252">
        <f t="shared" si="118"/>
        <v>0</v>
      </c>
      <c r="EY44" s="252">
        <f t="shared" si="118"/>
        <v>0</v>
      </c>
      <c r="EZ44" s="251"/>
      <c r="FA44" s="251"/>
      <c r="FB44" s="251"/>
      <c r="FC44" s="251"/>
      <c r="FD44" s="251"/>
      <c r="FE44" s="251"/>
      <c r="FF44" s="251"/>
      <c r="FG44" s="251"/>
      <c r="FH44" s="251"/>
      <c r="FI44" s="251"/>
      <c r="FJ44" s="251"/>
      <c r="FK44" s="251"/>
      <c r="FL44" s="251"/>
      <c r="FM44" s="251"/>
      <c r="FN44" s="251"/>
      <c r="FO44" s="251"/>
      <c r="FP44" s="251"/>
      <c r="FQ44" s="251"/>
      <c r="FR44" s="251"/>
      <c r="FS44" s="251"/>
      <c r="FT44" s="251"/>
      <c r="FU44" s="251"/>
      <c r="FV44" s="251"/>
      <c r="FW44" s="251"/>
      <c r="FX44" s="251"/>
      <c r="FY44" s="251"/>
      <c r="FZ44" s="251"/>
      <c r="GA44" s="251"/>
      <c r="GB44" s="251"/>
      <c r="GC44" s="251"/>
      <c r="GD44" s="251"/>
      <c r="GE44" s="251"/>
      <c r="GF44" s="245"/>
      <c r="GG44" s="245"/>
      <c r="GH44" s="245"/>
      <c r="GI44" s="245"/>
      <c r="GJ44" s="245"/>
      <c r="GK44" s="245"/>
      <c r="GL44" s="245"/>
      <c r="GM44" s="245"/>
    </row>
    <row r="45" spans="1:195" s="110" customFormat="1" ht="12" hidden="1" customHeight="1">
      <c r="A45" s="143"/>
      <c r="B45" s="145"/>
      <c r="C45" s="143"/>
      <c r="D45" s="144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</row>
    <row r="46" spans="1:195" s="110" customFormat="1" ht="12" hidden="1" customHeight="1">
      <c r="A46" s="143"/>
      <c r="B46" s="145"/>
      <c r="C46" s="143"/>
      <c r="D46" s="144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  <c r="GG46" s="143"/>
      <c r="GH46" s="143"/>
      <c r="GI46" s="143"/>
      <c r="GJ46" s="143"/>
      <c r="GK46" s="143"/>
      <c r="GL46" s="143"/>
      <c r="GM46" s="143"/>
    </row>
    <row r="47" spans="1:195" s="10" customFormat="1" ht="2.25" customHeight="1">
      <c r="A47" s="9"/>
      <c r="B47" s="36"/>
      <c r="C47" s="11"/>
      <c r="D47" s="8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</row>
    <row r="48" spans="1:195" s="10" customFormat="1" ht="18" customHeight="1">
      <c r="A48" s="9"/>
      <c r="B48" s="36"/>
      <c r="C48" s="11"/>
      <c r="D48" s="83"/>
      <c r="E48" s="33"/>
      <c r="F48" s="241" t="str">
        <f>"Информация о фактически сложившихся ценах и объёмах потребления топлива по итогам " &amp; CURRENT_PRD &amp; " " &amp; god &amp; " года. " &amp; "Субъект Российской Федерации: " &amp; REGION_NAME</f>
        <v>Информация о фактически сложившихся ценах и объёмах потребления топлива по итогам I полугодия 2020 года. Субъект Российской Федерации: Чувашская республика</v>
      </c>
      <c r="G48" s="113"/>
      <c r="H48" s="113"/>
      <c r="I48" s="113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/>
      <c r="FR48" s="77"/>
      <c r="FS48" s="77"/>
      <c r="FT48" s="77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  <c r="GL48" s="77"/>
      <c r="GM48" s="77"/>
    </row>
    <row r="49" spans="1:195" s="10" customFormat="1" ht="2.25" customHeight="1">
      <c r="A49" s="9"/>
      <c r="B49" s="36"/>
      <c r="C49" s="11"/>
      <c r="D49" s="83"/>
      <c r="E49" s="11"/>
      <c r="F49" s="114"/>
      <c r="G49" s="114"/>
      <c r="H49" s="114"/>
      <c r="I49" s="114"/>
      <c r="J49" s="11"/>
      <c r="K49" s="11"/>
      <c r="L49" s="11"/>
      <c r="M49" s="11"/>
      <c r="N49" s="11"/>
      <c r="O49" s="11"/>
      <c r="P49" s="400" t="s">
        <v>902</v>
      </c>
      <c r="Q49" s="400" t="s">
        <v>902</v>
      </c>
      <c r="R49" s="400" t="s">
        <v>902</v>
      </c>
      <c r="S49" s="400" t="s">
        <v>902</v>
      </c>
      <c r="T49" s="400" t="s">
        <v>903</v>
      </c>
      <c r="U49" s="400" t="s">
        <v>903</v>
      </c>
      <c r="V49" s="400" t="s">
        <v>903</v>
      </c>
      <c r="W49" s="400" t="s">
        <v>903</v>
      </c>
      <c r="X49" s="400" t="s">
        <v>904</v>
      </c>
      <c r="Y49" s="400" t="s">
        <v>904</v>
      </c>
      <c r="Z49" s="400" t="s">
        <v>904</v>
      </c>
      <c r="AA49" s="400" t="s">
        <v>904</v>
      </c>
      <c r="AB49" s="400" t="s">
        <v>905</v>
      </c>
      <c r="AC49" s="400" t="s">
        <v>905</v>
      </c>
      <c r="AD49" s="400" t="s">
        <v>905</v>
      </c>
      <c r="AE49" s="400" t="s">
        <v>905</v>
      </c>
      <c r="AF49" s="400" t="s">
        <v>906</v>
      </c>
      <c r="AG49" s="400" t="s">
        <v>906</v>
      </c>
      <c r="AH49" s="400" t="s">
        <v>906</v>
      </c>
      <c r="AI49" s="400" t="s">
        <v>906</v>
      </c>
      <c r="AJ49" s="400" t="s">
        <v>907</v>
      </c>
      <c r="AK49" s="400" t="s">
        <v>907</v>
      </c>
      <c r="AL49" s="400" t="s">
        <v>907</v>
      </c>
      <c r="AM49" s="400" t="s">
        <v>907</v>
      </c>
      <c r="AN49" s="400" t="s">
        <v>908</v>
      </c>
      <c r="AO49" s="400" t="s">
        <v>908</v>
      </c>
      <c r="AP49" s="400" t="s">
        <v>908</v>
      </c>
      <c r="AQ49" s="400" t="s">
        <v>908</v>
      </c>
      <c r="AR49" s="400" t="s">
        <v>909</v>
      </c>
      <c r="AS49" s="400" t="s">
        <v>909</v>
      </c>
      <c r="AT49" s="400" t="s">
        <v>909</v>
      </c>
      <c r="AU49" s="400" t="s">
        <v>909</v>
      </c>
      <c r="AV49" s="400" t="s">
        <v>910</v>
      </c>
      <c r="AW49" s="400" t="s">
        <v>910</v>
      </c>
      <c r="AX49" s="400" t="s">
        <v>910</v>
      </c>
      <c r="AY49" s="400" t="s">
        <v>910</v>
      </c>
      <c r="AZ49" s="400" t="s">
        <v>911</v>
      </c>
      <c r="BA49" s="400" t="s">
        <v>911</v>
      </c>
      <c r="BB49" s="400" t="s">
        <v>911</v>
      </c>
      <c r="BC49" s="400" t="s">
        <v>911</v>
      </c>
      <c r="BD49" s="400" t="s">
        <v>868</v>
      </c>
      <c r="BE49" s="400" t="s">
        <v>868</v>
      </c>
      <c r="BF49" s="400" t="s">
        <v>868</v>
      </c>
      <c r="BG49" s="400" t="s">
        <v>868</v>
      </c>
      <c r="BH49" s="400" t="s">
        <v>912</v>
      </c>
      <c r="BI49" s="400" t="s">
        <v>912</v>
      </c>
      <c r="BJ49" s="400" t="s">
        <v>912</v>
      </c>
      <c r="BK49" s="400" t="s">
        <v>912</v>
      </c>
      <c r="BL49" s="400" t="s">
        <v>913</v>
      </c>
      <c r="BM49" s="400" t="s">
        <v>913</v>
      </c>
      <c r="BN49" s="400" t="s">
        <v>913</v>
      </c>
      <c r="BO49" s="400" t="s">
        <v>913</v>
      </c>
      <c r="BP49" s="400" t="s">
        <v>914</v>
      </c>
      <c r="BQ49" s="400" t="s">
        <v>914</v>
      </c>
      <c r="BR49" s="400" t="s">
        <v>914</v>
      </c>
      <c r="BS49" s="400" t="s">
        <v>914</v>
      </c>
      <c r="BT49" s="400" t="s">
        <v>915</v>
      </c>
      <c r="BU49" s="400" t="s">
        <v>915</v>
      </c>
      <c r="BV49" s="400" t="s">
        <v>915</v>
      </c>
      <c r="BW49" s="400" t="s">
        <v>915</v>
      </c>
      <c r="BX49" s="400" t="s">
        <v>867</v>
      </c>
      <c r="BY49" s="400" t="s">
        <v>867</v>
      </c>
      <c r="BZ49" s="400" t="s">
        <v>867</v>
      </c>
      <c r="CA49" s="400" t="s">
        <v>867</v>
      </c>
      <c r="CB49" s="400" t="s">
        <v>916</v>
      </c>
      <c r="CC49" s="400" t="s">
        <v>916</v>
      </c>
      <c r="CD49" s="400" t="s">
        <v>916</v>
      </c>
      <c r="CE49" s="400" t="s">
        <v>916</v>
      </c>
      <c r="CF49" s="400" t="s">
        <v>917</v>
      </c>
      <c r="CG49" s="400" t="s">
        <v>917</v>
      </c>
      <c r="CH49" s="400" t="s">
        <v>917</v>
      </c>
      <c r="CI49" s="400" t="s">
        <v>917</v>
      </c>
      <c r="CJ49" s="400" t="s">
        <v>918</v>
      </c>
      <c r="CK49" s="400" t="s">
        <v>918</v>
      </c>
      <c r="CL49" s="400" t="s">
        <v>918</v>
      </c>
      <c r="CM49" s="400" t="s">
        <v>918</v>
      </c>
      <c r="CN49" s="400" t="s">
        <v>919</v>
      </c>
      <c r="CO49" s="400" t="s">
        <v>919</v>
      </c>
      <c r="CP49" s="400" t="s">
        <v>919</v>
      </c>
      <c r="CQ49" s="400" t="s">
        <v>919</v>
      </c>
      <c r="CR49" s="400" t="s">
        <v>920</v>
      </c>
      <c r="CS49" s="400" t="s">
        <v>920</v>
      </c>
      <c r="CT49" s="400" t="s">
        <v>920</v>
      </c>
      <c r="CU49" s="400" t="s">
        <v>920</v>
      </c>
      <c r="CV49" s="400" t="s">
        <v>921</v>
      </c>
      <c r="CW49" s="400" t="s">
        <v>921</v>
      </c>
      <c r="CX49" s="400" t="s">
        <v>921</v>
      </c>
      <c r="CY49" s="400" t="s">
        <v>921</v>
      </c>
      <c r="CZ49" s="400" t="s">
        <v>922</v>
      </c>
      <c r="DA49" s="400" t="s">
        <v>922</v>
      </c>
      <c r="DB49" s="400" t="s">
        <v>922</v>
      </c>
      <c r="DC49" s="400" t="s">
        <v>922</v>
      </c>
      <c r="DD49" s="400" t="s">
        <v>882</v>
      </c>
      <c r="DE49" s="400" t="s">
        <v>882</v>
      </c>
      <c r="DF49" s="400" t="s">
        <v>882</v>
      </c>
      <c r="DG49" s="400" t="s">
        <v>882</v>
      </c>
      <c r="DH49" s="400" t="s">
        <v>923</v>
      </c>
      <c r="DI49" s="400" t="s">
        <v>923</v>
      </c>
      <c r="DJ49" s="400" t="s">
        <v>923</v>
      </c>
      <c r="DK49" s="400" t="s">
        <v>923</v>
      </c>
      <c r="DL49" s="400" t="s">
        <v>924</v>
      </c>
      <c r="DM49" s="400" t="s">
        <v>924</v>
      </c>
      <c r="DN49" s="400" t="s">
        <v>924</v>
      </c>
      <c r="DO49" s="400" t="s">
        <v>924</v>
      </c>
      <c r="DP49" s="400" t="s">
        <v>925</v>
      </c>
      <c r="DQ49" s="400" t="s">
        <v>925</v>
      </c>
      <c r="DR49" s="400" t="s">
        <v>925</v>
      </c>
      <c r="DS49" s="400" t="s">
        <v>925</v>
      </c>
      <c r="DT49" s="400" t="s">
        <v>926</v>
      </c>
      <c r="DU49" s="400" t="s">
        <v>926</v>
      </c>
      <c r="DV49" s="400" t="s">
        <v>926</v>
      </c>
      <c r="DW49" s="400" t="s">
        <v>926</v>
      </c>
      <c r="DX49" s="400" t="s">
        <v>927</v>
      </c>
      <c r="DY49" s="400" t="s">
        <v>927</v>
      </c>
      <c r="DZ49" s="400" t="s">
        <v>927</v>
      </c>
      <c r="EA49" s="400" t="s">
        <v>927</v>
      </c>
      <c r="EB49" s="400" t="s">
        <v>928</v>
      </c>
      <c r="EC49" s="400" t="s">
        <v>928</v>
      </c>
      <c r="ED49" s="400" t="s">
        <v>928</v>
      </c>
      <c r="EE49" s="400" t="s">
        <v>928</v>
      </c>
      <c r="EF49" s="400" t="s">
        <v>929</v>
      </c>
      <c r="EG49" s="400" t="s">
        <v>929</v>
      </c>
      <c r="EH49" s="400" t="s">
        <v>929</v>
      </c>
      <c r="EI49" s="400" t="s">
        <v>929</v>
      </c>
      <c r="EJ49" s="400" t="s">
        <v>930</v>
      </c>
      <c r="EK49" s="400" t="s">
        <v>930</v>
      </c>
      <c r="EL49" s="400" t="s">
        <v>930</v>
      </c>
      <c r="EM49" s="400" t="s">
        <v>930</v>
      </c>
      <c r="EN49" s="400" t="s">
        <v>931</v>
      </c>
      <c r="EO49" s="400" t="s">
        <v>931</v>
      </c>
      <c r="EP49" s="400" t="s">
        <v>931</v>
      </c>
      <c r="EQ49" s="400" t="s">
        <v>931</v>
      </c>
      <c r="ER49" s="400" t="s">
        <v>932</v>
      </c>
      <c r="ES49" s="400" t="s">
        <v>932</v>
      </c>
      <c r="ET49" s="400" t="s">
        <v>932</v>
      </c>
      <c r="EU49" s="400" t="s">
        <v>932</v>
      </c>
      <c r="EV49" s="400" t="s">
        <v>933</v>
      </c>
      <c r="EW49" s="400" t="s">
        <v>933</v>
      </c>
      <c r="EX49" s="400" t="s">
        <v>933</v>
      </c>
      <c r="EY49" s="400" t="s">
        <v>933</v>
      </c>
      <c r="EZ49" s="400" t="s">
        <v>934</v>
      </c>
      <c r="FA49" s="400" t="s">
        <v>934</v>
      </c>
      <c r="FB49" s="400" t="s">
        <v>934</v>
      </c>
      <c r="FC49" s="400" t="s">
        <v>934</v>
      </c>
      <c r="FD49" s="400" t="s">
        <v>935</v>
      </c>
      <c r="FE49" s="400" t="s">
        <v>935</v>
      </c>
      <c r="FF49" s="400" t="s">
        <v>935</v>
      </c>
      <c r="FG49" s="400" t="s">
        <v>935</v>
      </c>
      <c r="FH49" s="400" t="s">
        <v>936</v>
      </c>
      <c r="FI49" s="400" t="s">
        <v>936</v>
      </c>
      <c r="FJ49" s="400" t="s">
        <v>936</v>
      </c>
      <c r="FK49" s="400" t="s">
        <v>936</v>
      </c>
      <c r="FL49" s="400" t="s">
        <v>937</v>
      </c>
      <c r="FM49" s="400" t="s">
        <v>937</v>
      </c>
      <c r="FN49" s="400" t="s">
        <v>937</v>
      </c>
      <c r="FO49" s="400" t="s">
        <v>937</v>
      </c>
      <c r="FP49" s="400" t="s">
        <v>938</v>
      </c>
      <c r="FQ49" s="400" t="s">
        <v>938</v>
      </c>
      <c r="FR49" s="400" t="s">
        <v>938</v>
      </c>
      <c r="FS49" s="400" t="s">
        <v>938</v>
      </c>
      <c r="FT49" s="400" t="s">
        <v>939</v>
      </c>
      <c r="FU49" s="400" t="s">
        <v>939</v>
      </c>
      <c r="FV49" s="400" t="s">
        <v>939</v>
      </c>
      <c r="FW49" s="400" t="s">
        <v>939</v>
      </c>
      <c r="FX49" s="400" t="s">
        <v>940</v>
      </c>
      <c r="FY49" s="400" t="s">
        <v>940</v>
      </c>
      <c r="FZ49" s="400" t="s">
        <v>940</v>
      </c>
      <c r="GA49" s="400" t="s">
        <v>940</v>
      </c>
      <c r="GB49" s="400" t="s">
        <v>941</v>
      </c>
      <c r="GC49" s="400" t="s">
        <v>941</v>
      </c>
      <c r="GD49" s="400" t="s">
        <v>941</v>
      </c>
      <c r="GE49" s="400" t="s">
        <v>941</v>
      </c>
      <c r="GF49" s="11"/>
      <c r="GG49" s="11"/>
      <c r="GH49" s="11"/>
      <c r="GI49" s="11"/>
      <c r="GJ49" s="11"/>
      <c r="GK49" s="11"/>
      <c r="GL49" s="11"/>
      <c r="GM49" s="11"/>
    </row>
    <row r="50" spans="1:195" s="2" customFormat="1" ht="24" customHeight="1">
      <c r="B50" s="31"/>
      <c r="C50" s="9"/>
      <c r="D50" s="82"/>
      <c r="E50" s="34"/>
      <c r="F50" s="520" t="s">
        <v>71</v>
      </c>
      <c r="G50" s="521" t="s">
        <v>471</v>
      </c>
      <c r="H50" s="522"/>
      <c r="I50" s="523"/>
      <c r="J50" s="220" t="s">
        <v>450</v>
      </c>
      <c r="K50" s="513"/>
      <c r="L50" s="513" t="s">
        <v>498</v>
      </c>
      <c r="M50" s="513" t="s">
        <v>524</v>
      </c>
      <c r="N50" s="513" t="s">
        <v>529</v>
      </c>
      <c r="O50" s="222"/>
      <c r="P50" s="497" t="s">
        <v>447</v>
      </c>
      <c r="Q50" s="498"/>
      <c r="R50" s="498"/>
      <c r="S50" s="499"/>
      <c r="T50" s="497" t="s">
        <v>447</v>
      </c>
      <c r="U50" s="498"/>
      <c r="V50" s="498"/>
      <c r="W50" s="499"/>
      <c r="X50" s="497" t="s">
        <v>447</v>
      </c>
      <c r="Y50" s="498"/>
      <c r="Z50" s="498"/>
      <c r="AA50" s="499"/>
      <c r="AB50" s="497" t="s">
        <v>447</v>
      </c>
      <c r="AC50" s="498"/>
      <c r="AD50" s="498"/>
      <c r="AE50" s="499"/>
      <c r="AF50" s="500" t="s">
        <v>537</v>
      </c>
      <c r="AG50" s="501"/>
      <c r="AH50" s="501"/>
      <c r="AI50" s="502"/>
      <c r="AJ50" s="500" t="s">
        <v>538</v>
      </c>
      <c r="AK50" s="501"/>
      <c r="AL50" s="501"/>
      <c r="AM50" s="502"/>
      <c r="AN50" s="500" t="s">
        <v>539</v>
      </c>
      <c r="AO50" s="501"/>
      <c r="AP50" s="501"/>
      <c r="AQ50" s="502"/>
      <c r="AR50" s="500" t="s">
        <v>540</v>
      </c>
      <c r="AS50" s="501"/>
      <c r="AT50" s="501"/>
      <c r="AU50" s="502"/>
      <c r="AV50" s="503" t="s">
        <v>324</v>
      </c>
      <c r="AW50" s="504"/>
      <c r="AX50" s="504"/>
      <c r="AY50" s="505"/>
      <c r="AZ50" s="506" t="s">
        <v>340</v>
      </c>
      <c r="BA50" s="507"/>
      <c r="BB50" s="507"/>
      <c r="BC50" s="508"/>
      <c r="BD50" s="550" t="s">
        <v>343</v>
      </c>
      <c r="BE50" s="551"/>
      <c r="BF50" s="551"/>
      <c r="BG50" s="552"/>
      <c r="BH50" s="550" t="s">
        <v>343</v>
      </c>
      <c r="BI50" s="551"/>
      <c r="BJ50" s="551"/>
      <c r="BK50" s="552"/>
      <c r="BL50" s="550" t="s">
        <v>343</v>
      </c>
      <c r="BM50" s="551"/>
      <c r="BN50" s="551"/>
      <c r="BO50" s="552"/>
      <c r="BP50" s="550" t="s">
        <v>343</v>
      </c>
      <c r="BQ50" s="551"/>
      <c r="BR50" s="551"/>
      <c r="BS50" s="552"/>
      <c r="BT50" s="550" t="s">
        <v>343</v>
      </c>
      <c r="BU50" s="551"/>
      <c r="BV50" s="551"/>
      <c r="BW50" s="552"/>
      <c r="BX50" s="553" t="s">
        <v>341</v>
      </c>
      <c r="BY50" s="554"/>
      <c r="BZ50" s="554"/>
      <c r="CA50" s="555"/>
      <c r="CB50" s="553" t="s">
        <v>341</v>
      </c>
      <c r="CC50" s="554"/>
      <c r="CD50" s="554"/>
      <c r="CE50" s="555"/>
      <c r="CF50" s="553" t="s">
        <v>341</v>
      </c>
      <c r="CG50" s="554"/>
      <c r="CH50" s="554"/>
      <c r="CI50" s="555"/>
      <c r="CJ50" s="553" t="s">
        <v>341</v>
      </c>
      <c r="CK50" s="554"/>
      <c r="CL50" s="554"/>
      <c r="CM50" s="555"/>
      <c r="CN50" s="553" t="s">
        <v>341</v>
      </c>
      <c r="CO50" s="554"/>
      <c r="CP50" s="554"/>
      <c r="CQ50" s="555"/>
      <c r="CR50" s="553" t="s">
        <v>341</v>
      </c>
      <c r="CS50" s="554"/>
      <c r="CT50" s="554"/>
      <c r="CU50" s="555"/>
      <c r="CV50" s="553" t="s">
        <v>341</v>
      </c>
      <c r="CW50" s="554"/>
      <c r="CX50" s="554"/>
      <c r="CY50" s="555"/>
      <c r="CZ50" s="562" t="s">
        <v>342</v>
      </c>
      <c r="DA50" s="563"/>
      <c r="DB50" s="563"/>
      <c r="DC50" s="564"/>
      <c r="DD50" s="556" t="s">
        <v>336</v>
      </c>
      <c r="DE50" s="557"/>
      <c r="DF50" s="557"/>
      <c r="DG50" s="558"/>
      <c r="DH50" s="556" t="s">
        <v>336</v>
      </c>
      <c r="DI50" s="557"/>
      <c r="DJ50" s="557"/>
      <c r="DK50" s="558"/>
      <c r="DL50" s="556" t="s">
        <v>336</v>
      </c>
      <c r="DM50" s="557"/>
      <c r="DN50" s="557"/>
      <c r="DO50" s="558"/>
      <c r="DP50" s="556" t="s">
        <v>336</v>
      </c>
      <c r="DQ50" s="557"/>
      <c r="DR50" s="557"/>
      <c r="DS50" s="558"/>
      <c r="DT50" s="556" t="s">
        <v>336</v>
      </c>
      <c r="DU50" s="557"/>
      <c r="DV50" s="557"/>
      <c r="DW50" s="558"/>
      <c r="DX50" s="556" t="s">
        <v>336</v>
      </c>
      <c r="DY50" s="557"/>
      <c r="DZ50" s="557"/>
      <c r="EA50" s="558"/>
      <c r="EB50" s="556" t="s">
        <v>336</v>
      </c>
      <c r="EC50" s="557"/>
      <c r="ED50" s="557"/>
      <c r="EE50" s="558"/>
      <c r="EF50" s="556" t="s">
        <v>336</v>
      </c>
      <c r="EG50" s="557"/>
      <c r="EH50" s="557"/>
      <c r="EI50" s="558"/>
      <c r="EJ50" s="556" t="s">
        <v>336</v>
      </c>
      <c r="EK50" s="557"/>
      <c r="EL50" s="557"/>
      <c r="EM50" s="558"/>
      <c r="EN50" s="556" t="s">
        <v>336</v>
      </c>
      <c r="EO50" s="557"/>
      <c r="EP50" s="557"/>
      <c r="EQ50" s="558"/>
      <c r="ER50" s="559" t="s">
        <v>176</v>
      </c>
      <c r="ES50" s="560"/>
      <c r="ET50" s="560"/>
      <c r="EU50" s="561"/>
      <c r="EV50" s="559" t="s">
        <v>176</v>
      </c>
      <c r="EW50" s="560"/>
      <c r="EX50" s="560"/>
      <c r="EY50" s="561"/>
      <c r="EZ50" s="565" t="s">
        <v>336</v>
      </c>
      <c r="FA50" s="566"/>
      <c r="FB50" s="566"/>
      <c r="FC50" s="567"/>
      <c r="FD50" s="568" t="s">
        <v>344</v>
      </c>
      <c r="FE50" s="569"/>
      <c r="FF50" s="569"/>
      <c r="FG50" s="570"/>
      <c r="FH50" s="571" t="s">
        <v>346</v>
      </c>
      <c r="FI50" s="572"/>
      <c r="FJ50" s="572"/>
      <c r="FK50" s="573"/>
      <c r="FL50" s="574" t="s">
        <v>172</v>
      </c>
      <c r="FM50" s="575"/>
      <c r="FN50" s="575"/>
      <c r="FO50" s="576"/>
      <c r="FP50" s="577" t="s">
        <v>173</v>
      </c>
      <c r="FQ50" s="578"/>
      <c r="FR50" s="578"/>
      <c r="FS50" s="579"/>
      <c r="FT50" s="580" t="s">
        <v>174</v>
      </c>
      <c r="FU50" s="581"/>
      <c r="FV50" s="581"/>
      <c r="FW50" s="582"/>
      <c r="FX50" s="503" t="s">
        <v>175</v>
      </c>
      <c r="FY50" s="504"/>
      <c r="FZ50" s="504"/>
      <c r="GA50" s="505"/>
      <c r="GB50" s="583" t="s">
        <v>177</v>
      </c>
      <c r="GC50" s="584"/>
      <c r="GD50" s="584"/>
      <c r="GE50" s="585"/>
      <c r="GF50" s="221"/>
      <c r="GG50" s="293"/>
      <c r="GH50" s="597" t="s">
        <v>531</v>
      </c>
      <c r="GI50" s="597" t="s">
        <v>532</v>
      </c>
      <c r="GJ50" s="597" t="s">
        <v>533</v>
      </c>
      <c r="GK50" s="597" t="s">
        <v>534</v>
      </c>
      <c r="GL50" s="294"/>
      <c r="GM50" s="221"/>
    </row>
    <row r="51" spans="1:195" s="2" customFormat="1" ht="23.25" customHeight="1">
      <c r="B51" s="31"/>
      <c r="C51" s="9"/>
      <c r="D51" s="82"/>
      <c r="E51" s="34"/>
      <c r="F51" s="520"/>
      <c r="G51" s="524"/>
      <c r="H51" s="525"/>
      <c r="I51" s="526"/>
      <c r="J51" s="220" t="s">
        <v>451</v>
      </c>
      <c r="K51" s="514"/>
      <c r="L51" s="514"/>
      <c r="M51" s="514"/>
      <c r="N51" s="514"/>
      <c r="O51" s="222"/>
      <c r="P51" s="516" t="s">
        <v>102</v>
      </c>
      <c r="Q51" s="517"/>
      <c r="R51" s="517"/>
      <c r="S51" s="518"/>
      <c r="T51" s="516" t="s">
        <v>337</v>
      </c>
      <c r="U51" s="517"/>
      <c r="V51" s="517"/>
      <c r="W51" s="518"/>
      <c r="X51" s="516" t="s">
        <v>338</v>
      </c>
      <c r="Y51" s="517"/>
      <c r="Z51" s="517"/>
      <c r="AA51" s="518"/>
      <c r="AB51" s="516" t="s">
        <v>339</v>
      </c>
      <c r="AC51" s="517"/>
      <c r="AD51" s="517"/>
      <c r="AE51" s="518"/>
      <c r="AF51" s="516"/>
      <c r="AG51" s="517"/>
      <c r="AH51" s="517"/>
      <c r="AI51" s="518"/>
      <c r="AJ51" s="516"/>
      <c r="AK51" s="517"/>
      <c r="AL51" s="517"/>
      <c r="AM51" s="518"/>
      <c r="AN51" s="516"/>
      <c r="AO51" s="517"/>
      <c r="AP51" s="517"/>
      <c r="AQ51" s="518"/>
      <c r="AR51" s="516"/>
      <c r="AS51" s="517"/>
      <c r="AT51" s="517"/>
      <c r="AU51" s="518"/>
      <c r="AV51" s="516"/>
      <c r="AW51" s="517"/>
      <c r="AX51" s="517"/>
      <c r="AY51" s="518"/>
      <c r="AZ51" s="516"/>
      <c r="BA51" s="517"/>
      <c r="BB51" s="517"/>
      <c r="BC51" s="518"/>
      <c r="BD51" s="516" t="s">
        <v>102</v>
      </c>
      <c r="BE51" s="517"/>
      <c r="BF51" s="517"/>
      <c r="BG51" s="518"/>
      <c r="BH51" s="516" t="s">
        <v>756</v>
      </c>
      <c r="BI51" s="517"/>
      <c r="BJ51" s="517"/>
      <c r="BK51" s="518"/>
      <c r="BL51" s="516" t="s">
        <v>757</v>
      </c>
      <c r="BM51" s="517"/>
      <c r="BN51" s="517"/>
      <c r="BO51" s="518"/>
      <c r="BP51" s="516" t="s">
        <v>758</v>
      </c>
      <c r="BQ51" s="517"/>
      <c r="BR51" s="517"/>
      <c r="BS51" s="518"/>
      <c r="BT51" s="516" t="s">
        <v>759</v>
      </c>
      <c r="BU51" s="517"/>
      <c r="BV51" s="517"/>
      <c r="BW51" s="518"/>
      <c r="BX51" s="516" t="s">
        <v>102</v>
      </c>
      <c r="BY51" s="517"/>
      <c r="BZ51" s="517"/>
      <c r="CA51" s="518"/>
      <c r="CB51" s="516" t="s">
        <v>453</v>
      </c>
      <c r="CC51" s="517"/>
      <c r="CD51" s="517"/>
      <c r="CE51" s="518"/>
      <c r="CF51" s="516" t="s">
        <v>454</v>
      </c>
      <c r="CG51" s="517"/>
      <c r="CH51" s="517"/>
      <c r="CI51" s="518"/>
      <c r="CJ51" s="516" t="s">
        <v>455</v>
      </c>
      <c r="CK51" s="517"/>
      <c r="CL51" s="517"/>
      <c r="CM51" s="518"/>
      <c r="CN51" s="516" t="s">
        <v>456</v>
      </c>
      <c r="CO51" s="517"/>
      <c r="CP51" s="517"/>
      <c r="CQ51" s="518"/>
      <c r="CR51" s="516" t="s">
        <v>541</v>
      </c>
      <c r="CS51" s="517"/>
      <c r="CT51" s="517"/>
      <c r="CU51" s="518"/>
      <c r="CV51" s="516" t="s">
        <v>542</v>
      </c>
      <c r="CW51" s="517"/>
      <c r="CX51" s="517"/>
      <c r="CY51" s="518"/>
      <c r="CZ51" s="516"/>
      <c r="DA51" s="517"/>
      <c r="DB51" s="517"/>
      <c r="DC51" s="518"/>
      <c r="DD51" s="516" t="s">
        <v>102</v>
      </c>
      <c r="DE51" s="517"/>
      <c r="DF51" s="517"/>
      <c r="DG51" s="518"/>
      <c r="DH51" s="516" t="s">
        <v>479</v>
      </c>
      <c r="DI51" s="517"/>
      <c r="DJ51" s="517"/>
      <c r="DK51" s="518"/>
      <c r="DL51" s="516" t="s">
        <v>480</v>
      </c>
      <c r="DM51" s="517"/>
      <c r="DN51" s="517"/>
      <c r="DO51" s="518"/>
      <c r="DP51" s="516" t="s">
        <v>481</v>
      </c>
      <c r="DQ51" s="517"/>
      <c r="DR51" s="517"/>
      <c r="DS51" s="518"/>
      <c r="DT51" s="516" t="s">
        <v>482</v>
      </c>
      <c r="DU51" s="517"/>
      <c r="DV51" s="517"/>
      <c r="DW51" s="518"/>
      <c r="DX51" s="516" t="s">
        <v>483</v>
      </c>
      <c r="DY51" s="517"/>
      <c r="DZ51" s="517"/>
      <c r="EA51" s="518"/>
      <c r="EB51" s="516" t="s">
        <v>484</v>
      </c>
      <c r="EC51" s="517"/>
      <c r="ED51" s="517"/>
      <c r="EE51" s="518"/>
      <c r="EF51" s="516" t="s">
        <v>485</v>
      </c>
      <c r="EG51" s="517"/>
      <c r="EH51" s="517"/>
      <c r="EI51" s="518"/>
      <c r="EJ51" s="516" t="s">
        <v>535</v>
      </c>
      <c r="EK51" s="517"/>
      <c r="EL51" s="517"/>
      <c r="EM51" s="518"/>
      <c r="EN51" s="516" t="s">
        <v>486</v>
      </c>
      <c r="EO51" s="517"/>
      <c r="EP51" s="517"/>
      <c r="EQ51" s="518"/>
      <c r="ER51" s="516" t="s">
        <v>448</v>
      </c>
      <c r="ES51" s="517"/>
      <c r="ET51" s="517"/>
      <c r="EU51" s="518"/>
      <c r="EV51" s="516" t="s">
        <v>449</v>
      </c>
      <c r="EW51" s="517"/>
      <c r="EX51" s="517"/>
      <c r="EY51" s="518"/>
      <c r="EZ51" s="516" t="s">
        <v>536</v>
      </c>
      <c r="FA51" s="517"/>
      <c r="FB51" s="517"/>
      <c r="FC51" s="518"/>
      <c r="FD51" s="516"/>
      <c r="FE51" s="517"/>
      <c r="FF51" s="517"/>
      <c r="FG51" s="518"/>
      <c r="FH51" s="516"/>
      <c r="FI51" s="517"/>
      <c r="FJ51" s="517"/>
      <c r="FK51" s="518"/>
      <c r="FL51" s="516"/>
      <c r="FM51" s="517"/>
      <c r="FN51" s="517"/>
      <c r="FO51" s="518"/>
      <c r="FP51" s="516"/>
      <c r="FQ51" s="517"/>
      <c r="FR51" s="517"/>
      <c r="FS51" s="518"/>
      <c r="FT51" s="516"/>
      <c r="FU51" s="517"/>
      <c r="FV51" s="517"/>
      <c r="FW51" s="518"/>
      <c r="FX51" s="516"/>
      <c r="FY51" s="517"/>
      <c r="FZ51" s="517"/>
      <c r="GA51" s="518"/>
      <c r="GB51" s="516"/>
      <c r="GC51" s="517"/>
      <c r="GD51" s="517"/>
      <c r="GE51" s="518"/>
      <c r="GF51" s="221"/>
      <c r="GG51" s="293"/>
      <c r="GH51" s="597"/>
      <c r="GI51" s="597"/>
      <c r="GJ51" s="597"/>
      <c r="GK51" s="597"/>
      <c r="GL51" s="294"/>
      <c r="GM51" s="221"/>
    </row>
    <row r="52" spans="1:195" s="24" customFormat="1" ht="12" customHeight="1">
      <c r="A52" s="2"/>
      <c r="B52" s="38"/>
      <c r="C52" s="37"/>
      <c r="D52" s="82"/>
      <c r="E52" s="35"/>
      <c r="F52" s="520"/>
      <c r="G52" s="524"/>
      <c r="H52" s="525"/>
      <c r="I52" s="526"/>
      <c r="J52" s="220" t="s">
        <v>323</v>
      </c>
      <c r="K52" s="514"/>
      <c r="L52" s="514"/>
      <c r="M52" s="514"/>
      <c r="N52" s="514"/>
      <c r="O52" s="222"/>
      <c r="P52" s="516" t="s">
        <v>396</v>
      </c>
      <c r="Q52" s="517"/>
      <c r="R52" s="517"/>
      <c r="S52" s="518"/>
      <c r="T52" s="516" t="s">
        <v>396</v>
      </c>
      <c r="U52" s="517"/>
      <c r="V52" s="517"/>
      <c r="W52" s="518"/>
      <c r="X52" s="516" t="s">
        <v>396</v>
      </c>
      <c r="Y52" s="517"/>
      <c r="Z52" s="517"/>
      <c r="AA52" s="518"/>
      <c r="AB52" s="516" t="s">
        <v>396</v>
      </c>
      <c r="AC52" s="517"/>
      <c r="AD52" s="517"/>
      <c r="AE52" s="518"/>
      <c r="AF52" s="516" t="s">
        <v>396</v>
      </c>
      <c r="AG52" s="517"/>
      <c r="AH52" s="517"/>
      <c r="AI52" s="518"/>
      <c r="AJ52" s="516" t="s">
        <v>396</v>
      </c>
      <c r="AK52" s="517"/>
      <c r="AL52" s="517"/>
      <c r="AM52" s="518"/>
      <c r="AN52" s="516" t="s">
        <v>396</v>
      </c>
      <c r="AO52" s="517"/>
      <c r="AP52" s="517"/>
      <c r="AQ52" s="518"/>
      <c r="AR52" s="516" t="s">
        <v>396</v>
      </c>
      <c r="AS52" s="517"/>
      <c r="AT52" s="517"/>
      <c r="AU52" s="518"/>
      <c r="AV52" s="516" t="s">
        <v>348</v>
      </c>
      <c r="AW52" s="517"/>
      <c r="AX52" s="517"/>
      <c r="AY52" s="518"/>
      <c r="AZ52" s="516" t="s">
        <v>348</v>
      </c>
      <c r="BA52" s="517"/>
      <c r="BB52" s="517"/>
      <c r="BC52" s="518"/>
      <c r="BD52" s="516" t="s">
        <v>348</v>
      </c>
      <c r="BE52" s="517"/>
      <c r="BF52" s="517"/>
      <c r="BG52" s="518"/>
      <c r="BH52" s="516" t="s">
        <v>348</v>
      </c>
      <c r="BI52" s="517"/>
      <c r="BJ52" s="517"/>
      <c r="BK52" s="518"/>
      <c r="BL52" s="516" t="s">
        <v>348</v>
      </c>
      <c r="BM52" s="517"/>
      <c r="BN52" s="517"/>
      <c r="BO52" s="518"/>
      <c r="BP52" s="516" t="s">
        <v>348</v>
      </c>
      <c r="BQ52" s="517"/>
      <c r="BR52" s="517"/>
      <c r="BS52" s="518"/>
      <c r="BT52" s="516" t="s">
        <v>348</v>
      </c>
      <c r="BU52" s="517"/>
      <c r="BV52" s="517"/>
      <c r="BW52" s="518"/>
      <c r="BX52" s="516" t="s">
        <v>348</v>
      </c>
      <c r="BY52" s="517"/>
      <c r="BZ52" s="517"/>
      <c r="CA52" s="518"/>
      <c r="CB52" s="516" t="s">
        <v>348</v>
      </c>
      <c r="CC52" s="517"/>
      <c r="CD52" s="517"/>
      <c r="CE52" s="518"/>
      <c r="CF52" s="516" t="s">
        <v>348</v>
      </c>
      <c r="CG52" s="517"/>
      <c r="CH52" s="517"/>
      <c r="CI52" s="518"/>
      <c r="CJ52" s="516" t="s">
        <v>348</v>
      </c>
      <c r="CK52" s="517"/>
      <c r="CL52" s="517"/>
      <c r="CM52" s="518"/>
      <c r="CN52" s="516" t="s">
        <v>348</v>
      </c>
      <c r="CO52" s="517"/>
      <c r="CP52" s="517"/>
      <c r="CQ52" s="518"/>
      <c r="CR52" s="516" t="s">
        <v>348</v>
      </c>
      <c r="CS52" s="517"/>
      <c r="CT52" s="517"/>
      <c r="CU52" s="518"/>
      <c r="CV52" s="516" t="s">
        <v>348</v>
      </c>
      <c r="CW52" s="517"/>
      <c r="CX52" s="517"/>
      <c r="CY52" s="518"/>
      <c r="CZ52" s="516" t="s">
        <v>348</v>
      </c>
      <c r="DA52" s="517"/>
      <c r="DB52" s="517"/>
      <c r="DC52" s="518"/>
      <c r="DD52" s="516" t="s">
        <v>348</v>
      </c>
      <c r="DE52" s="517"/>
      <c r="DF52" s="517"/>
      <c r="DG52" s="518"/>
      <c r="DH52" s="516" t="s">
        <v>348</v>
      </c>
      <c r="DI52" s="517"/>
      <c r="DJ52" s="517"/>
      <c r="DK52" s="518"/>
      <c r="DL52" s="516" t="s">
        <v>348</v>
      </c>
      <c r="DM52" s="517"/>
      <c r="DN52" s="517"/>
      <c r="DO52" s="518"/>
      <c r="DP52" s="516" t="s">
        <v>348</v>
      </c>
      <c r="DQ52" s="517"/>
      <c r="DR52" s="517"/>
      <c r="DS52" s="518"/>
      <c r="DT52" s="516" t="s">
        <v>348</v>
      </c>
      <c r="DU52" s="517"/>
      <c r="DV52" s="517"/>
      <c r="DW52" s="518"/>
      <c r="DX52" s="516" t="s">
        <v>348</v>
      </c>
      <c r="DY52" s="517"/>
      <c r="DZ52" s="517"/>
      <c r="EA52" s="518"/>
      <c r="EB52" s="516" t="s">
        <v>348</v>
      </c>
      <c r="EC52" s="517"/>
      <c r="ED52" s="517"/>
      <c r="EE52" s="518"/>
      <c r="EF52" s="516" t="s">
        <v>348</v>
      </c>
      <c r="EG52" s="517"/>
      <c r="EH52" s="517"/>
      <c r="EI52" s="518"/>
      <c r="EJ52" s="516" t="s">
        <v>348</v>
      </c>
      <c r="EK52" s="517"/>
      <c r="EL52" s="517"/>
      <c r="EM52" s="518"/>
      <c r="EN52" s="516" t="s">
        <v>348</v>
      </c>
      <c r="EO52" s="517"/>
      <c r="EP52" s="517"/>
      <c r="EQ52" s="518"/>
      <c r="ER52" s="516" t="s">
        <v>472</v>
      </c>
      <c r="ES52" s="517"/>
      <c r="ET52" s="517"/>
      <c r="EU52" s="518"/>
      <c r="EV52" s="516" t="s">
        <v>322</v>
      </c>
      <c r="EW52" s="517"/>
      <c r="EX52" s="517"/>
      <c r="EY52" s="518"/>
      <c r="EZ52" s="516" t="s">
        <v>348</v>
      </c>
      <c r="FA52" s="517"/>
      <c r="FB52" s="517"/>
      <c r="FC52" s="518"/>
      <c r="FD52" s="516" t="s">
        <v>348</v>
      </c>
      <c r="FE52" s="517"/>
      <c r="FF52" s="517"/>
      <c r="FG52" s="518"/>
      <c r="FH52" s="516" t="s">
        <v>348</v>
      </c>
      <c r="FI52" s="517"/>
      <c r="FJ52" s="517"/>
      <c r="FK52" s="518"/>
      <c r="FL52" s="516" t="s">
        <v>348</v>
      </c>
      <c r="FM52" s="517"/>
      <c r="FN52" s="517"/>
      <c r="FO52" s="518"/>
      <c r="FP52" s="516" t="s">
        <v>348</v>
      </c>
      <c r="FQ52" s="517"/>
      <c r="FR52" s="517"/>
      <c r="FS52" s="518"/>
      <c r="FT52" s="516" t="s">
        <v>348</v>
      </c>
      <c r="FU52" s="517"/>
      <c r="FV52" s="517"/>
      <c r="FW52" s="518"/>
      <c r="FX52" s="516" t="s">
        <v>348</v>
      </c>
      <c r="FY52" s="517"/>
      <c r="FZ52" s="517"/>
      <c r="GA52" s="518"/>
      <c r="GB52" s="516" t="s">
        <v>348</v>
      </c>
      <c r="GC52" s="517"/>
      <c r="GD52" s="517"/>
      <c r="GE52" s="518"/>
      <c r="GF52" s="221"/>
      <c r="GG52" s="293"/>
      <c r="GH52" s="597"/>
      <c r="GI52" s="597"/>
      <c r="GJ52" s="597"/>
      <c r="GK52" s="597"/>
      <c r="GL52" s="294"/>
      <c r="GM52" s="221"/>
    </row>
    <row r="53" spans="1:195" s="24" customFormat="1" ht="26.25" customHeight="1">
      <c r="A53" s="2"/>
      <c r="B53" s="38"/>
      <c r="C53" s="37"/>
      <c r="D53" s="82"/>
      <c r="E53" s="35"/>
      <c r="F53" s="520"/>
      <c r="G53" s="527"/>
      <c r="H53" s="528"/>
      <c r="I53" s="529"/>
      <c r="J53" s="220" t="s">
        <v>167</v>
      </c>
      <c r="K53" s="515"/>
      <c r="L53" s="515"/>
      <c r="M53" s="515"/>
      <c r="N53" s="515"/>
      <c r="O53" s="222"/>
      <c r="P53" s="182" t="s">
        <v>444</v>
      </c>
      <c r="Q53" s="125" t="s">
        <v>445</v>
      </c>
      <c r="R53" s="125" t="s">
        <v>166</v>
      </c>
      <c r="S53" s="125" t="s">
        <v>446</v>
      </c>
      <c r="T53" s="182" t="s">
        <v>444</v>
      </c>
      <c r="U53" s="125" t="s">
        <v>445</v>
      </c>
      <c r="V53" s="125" t="s">
        <v>166</v>
      </c>
      <c r="W53" s="125" t="s">
        <v>446</v>
      </c>
      <c r="X53" s="182" t="s">
        <v>444</v>
      </c>
      <c r="Y53" s="125" t="s">
        <v>445</v>
      </c>
      <c r="Z53" s="125" t="s">
        <v>166</v>
      </c>
      <c r="AA53" s="125" t="s">
        <v>446</v>
      </c>
      <c r="AB53" s="182" t="s">
        <v>444</v>
      </c>
      <c r="AC53" s="125" t="s">
        <v>445</v>
      </c>
      <c r="AD53" s="125" t="s">
        <v>166</v>
      </c>
      <c r="AE53" s="125" t="s">
        <v>446</v>
      </c>
      <c r="AF53" s="182" t="s">
        <v>444</v>
      </c>
      <c r="AG53" s="125" t="s">
        <v>445</v>
      </c>
      <c r="AH53" s="125" t="s">
        <v>166</v>
      </c>
      <c r="AI53" s="125" t="s">
        <v>446</v>
      </c>
      <c r="AJ53" s="182" t="s">
        <v>444</v>
      </c>
      <c r="AK53" s="125" t="s">
        <v>445</v>
      </c>
      <c r="AL53" s="125" t="s">
        <v>166</v>
      </c>
      <c r="AM53" s="125" t="s">
        <v>446</v>
      </c>
      <c r="AN53" s="182" t="s">
        <v>444</v>
      </c>
      <c r="AO53" s="125" t="s">
        <v>445</v>
      </c>
      <c r="AP53" s="125" t="s">
        <v>166</v>
      </c>
      <c r="AQ53" s="125" t="s">
        <v>446</v>
      </c>
      <c r="AR53" s="182" t="s">
        <v>444</v>
      </c>
      <c r="AS53" s="125" t="s">
        <v>445</v>
      </c>
      <c r="AT53" s="125" t="s">
        <v>166</v>
      </c>
      <c r="AU53" s="125" t="s">
        <v>446</v>
      </c>
      <c r="AV53" s="182" t="s">
        <v>444</v>
      </c>
      <c r="AW53" s="125" t="s">
        <v>445</v>
      </c>
      <c r="AX53" s="125" t="s">
        <v>166</v>
      </c>
      <c r="AY53" s="125" t="s">
        <v>446</v>
      </c>
      <c r="AZ53" s="182" t="s">
        <v>444</v>
      </c>
      <c r="BA53" s="125" t="s">
        <v>445</v>
      </c>
      <c r="BB53" s="125" t="s">
        <v>166</v>
      </c>
      <c r="BC53" s="125" t="s">
        <v>446</v>
      </c>
      <c r="BD53" s="182" t="s">
        <v>444</v>
      </c>
      <c r="BE53" s="125" t="s">
        <v>445</v>
      </c>
      <c r="BF53" s="125" t="s">
        <v>166</v>
      </c>
      <c r="BG53" s="125" t="s">
        <v>446</v>
      </c>
      <c r="BH53" s="182" t="s">
        <v>444</v>
      </c>
      <c r="BI53" s="125" t="s">
        <v>445</v>
      </c>
      <c r="BJ53" s="125" t="s">
        <v>166</v>
      </c>
      <c r="BK53" s="125" t="s">
        <v>446</v>
      </c>
      <c r="BL53" s="182" t="s">
        <v>444</v>
      </c>
      <c r="BM53" s="125" t="s">
        <v>445</v>
      </c>
      <c r="BN53" s="125" t="s">
        <v>166</v>
      </c>
      <c r="BO53" s="125" t="s">
        <v>446</v>
      </c>
      <c r="BP53" s="182" t="s">
        <v>444</v>
      </c>
      <c r="BQ53" s="125" t="s">
        <v>445</v>
      </c>
      <c r="BR53" s="125" t="s">
        <v>166</v>
      </c>
      <c r="BS53" s="125" t="s">
        <v>446</v>
      </c>
      <c r="BT53" s="182" t="s">
        <v>444</v>
      </c>
      <c r="BU53" s="125" t="s">
        <v>445</v>
      </c>
      <c r="BV53" s="125" t="s">
        <v>166</v>
      </c>
      <c r="BW53" s="125" t="s">
        <v>446</v>
      </c>
      <c r="BX53" s="182" t="s">
        <v>444</v>
      </c>
      <c r="BY53" s="125" t="s">
        <v>445</v>
      </c>
      <c r="BZ53" s="125" t="s">
        <v>166</v>
      </c>
      <c r="CA53" s="125" t="s">
        <v>446</v>
      </c>
      <c r="CB53" s="182" t="s">
        <v>444</v>
      </c>
      <c r="CC53" s="125" t="s">
        <v>445</v>
      </c>
      <c r="CD53" s="125" t="s">
        <v>166</v>
      </c>
      <c r="CE53" s="125" t="s">
        <v>446</v>
      </c>
      <c r="CF53" s="182" t="s">
        <v>444</v>
      </c>
      <c r="CG53" s="125" t="s">
        <v>445</v>
      </c>
      <c r="CH53" s="125" t="s">
        <v>166</v>
      </c>
      <c r="CI53" s="125" t="s">
        <v>446</v>
      </c>
      <c r="CJ53" s="182" t="s">
        <v>444</v>
      </c>
      <c r="CK53" s="125" t="s">
        <v>445</v>
      </c>
      <c r="CL53" s="125" t="s">
        <v>166</v>
      </c>
      <c r="CM53" s="125" t="s">
        <v>446</v>
      </c>
      <c r="CN53" s="182" t="s">
        <v>444</v>
      </c>
      <c r="CO53" s="125" t="s">
        <v>445</v>
      </c>
      <c r="CP53" s="125" t="s">
        <v>166</v>
      </c>
      <c r="CQ53" s="125" t="s">
        <v>446</v>
      </c>
      <c r="CR53" s="182" t="s">
        <v>444</v>
      </c>
      <c r="CS53" s="125" t="s">
        <v>445</v>
      </c>
      <c r="CT53" s="125" t="s">
        <v>166</v>
      </c>
      <c r="CU53" s="125" t="s">
        <v>446</v>
      </c>
      <c r="CV53" s="182" t="s">
        <v>444</v>
      </c>
      <c r="CW53" s="125" t="s">
        <v>445</v>
      </c>
      <c r="CX53" s="125" t="s">
        <v>166</v>
      </c>
      <c r="CY53" s="125" t="s">
        <v>446</v>
      </c>
      <c r="CZ53" s="182" t="s">
        <v>444</v>
      </c>
      <c r="DA53" s="125" t="s">
        <v>445</v>
      </c>
      <c r="DB53" s="125" t="s">
        <v>166</v>
      </c>
      <c r="DC53" s="125" t="s">
        <v>446</v>
      </c>
      <c r="DD53" s="182" t="s">
        <v>444</v>
      </c>
      <c r="DE53" s="125" t="s">
        <v>445</v>
      </c>
      <c r="DF53" s="125" t="s">
        <v>166</v>
      </c>
      <c r="DG53" s="125" t="s">
        <v>446</v>
      </c>
      <c r="DH53" s="182" t="s">
        <v>444</v>
      </c>
      <c r="DI53" s="125" t="s">
        <v>445</v>
      </c>
      <c r="DJ53" s="125" t="s">
        <v>166</v>
      </c>
      <c r="DK53" s="125" t="s">
        <v>446</v>
      </c>
      <c r="DL53" s="182" t="s">
        <v>444</v>
      </c>
      <c r="DM53" s="125" t="s">
        <v>445</v>
      </c>
      <c r="DN53" s="125" t="s">
        <v>166</v>
      </c>
      <c r="DO53" s="125" t="s">
        <v>446</v>
      </c>
      <c r="DP53" s="182" t="s">
        <v>444</v>
      </c>
      <c r="DQ53" s="125" t="s">
        <v>445</v>
      </c>
      <c r="DR53" s="125" t="s">
        <v>166</v>
      </c>
      <c r="DS53" s="125" t="s">
        <v>446</v>
      </c>
      <c r="DT53" s="182" t="s">
        <v>444</v>
      </c>
      <c r="DU53" s="125" t="s">
        <v>445</v>
      </c>
      <c r="DV53" s="125" t="s">
        <v>166</v>
      </c>
      <c r="DW53" s="125" t="s">
        <v>446</v>
      </c>
      <c r="DX53" s="182" t="s">
        <v>444</v>
      </c>
      <c r="DY53" s="125" t="s">
        <v>445</v>
      </c>
      <c r="DZ53" s="125" t="s">
        <v>166</v>
      </c>
      <c r="EA53" s="125" t="s">
        <v>446</v>
      </c>
      <c r="EB53" s="182" t="s">
        <v>444</v>
      </c>
      <c r="EC53" s="125" t="s">
        <v>445</v>
      </c>
      <c r="ED53" s="125" t="s">
        <v>166</v>
      </c>
      <c r="EE53" s="125" t="s">
        <v>446</v>
      </c>
      <c r="EF53" s="182" t="s">
        <v>444</v>
      </c>
      <c r="EG53" s="125" t="s">
        <v>445</v>
      </c>
      <c r="EH53" s="125" t="s">
        <v>166</v>
      </c>
      <c r="EI53" s="125" t="s">
        <v>446</v>
      </c>
      <c r="EJ53" s="182" t="s">
        <v>444</v>
      </c>
      <c r="EK53" s="125" t="s">
        <v>445</v>
      </c>
      <c r="EL53" s="125" t="s">
        <v>166</v>
      </c>
      <c r="EM53" s="125" t="s">
        <v>446</v>
      </c>
      <c r="EN53" s="182" t="s">
        <v>444</v>
      </c>
      <c r="EO53" s="125" t="s">
        <v>445</v>
      </c>
      <c r="EP53" s="125" t="s">
        <v>166</v>
      </c>
      <c r="EQ53" s="125" t="s">
        <v>446</v>
      </c>
      <c r="ER53" s="182" t="s">
        <v>444</v>
      </c>
      <c r="ES53" s="125" t="s">
        <v>445</v>
      </c>
      <c r="ET53" s="125" t="s">
        <v>166</v>
      </c>
      <c r="EU53" s="125" t="s">
        <v>446</v>
      </c>
      <c r="EV53" s="182" t="s">
        <v>444</v>
      </c>
      <c r="EW53" s="125" t="s">
        <v>445</v>
      </c>
      <c r="EX53" s="125" t="s">
        <v>166</v>
      </c>
      <c r="EY53" s="125" t="s">
        <v>446</v>
      </c>
      <c r="EZ53" s="182" t="s">
        <v>444</v>
      </c>
      <c r="FA53" s="125" t="s">
        <v>445</v>
      </c>
      <c r="FB53" s="125" t="s">
        <v>166</v>
      </c>
      <c r="FC53" s="125" t="s">
        <v>446</v>
      </c>
      <c r="FD53" s="182" t="s">
        <v>444</v>
      </c>
      <c r="FE53" s="125" t="s">
        <v>445</v>
      </c>
      <c r="FF53" s="125" t="s">
        <v>166</v>
      </c>
      <c r="FG53" s="125" t="s">
        <v>446</v>
      </c>
      <c r="FH53" s="182" t="s">
        <v>444</v>
      </c>
      <c r="FI53" s="125" t="s">
        <v>445</v>
      </c>
      <c r="FJ53" s="125" t="s">
        <v>166</v>
      </c>
      <c r="FK53" s="125" t="s">
        <v>446</v>
      </c>
      <c r="FL53" s="182" t="s">
        <v>444</v>
      </c>
      <c r="FM53" s="125" t="s">
        <v>445</v>
      </c>
      <c r="FN53" s="125" t="s">
        <v>166</v>
      </c>
      <c r="FO53" s="125" t="s">
        <v>446</v>
      </c>
      <c r="FP53" s="182" t="s">
        <v>444</v>
      </c>
      <c r="FQ53" s="125" t="s">
        <v>445</v>
      </c>
      <c r="FR53" s="125" t="s">
        <v>166</v>
      </c>
      <c r="FS53" s="125" t="s">
        <v>446</v>
      </c>
      <c r="FT53" s="182" t="s">
        <v>444</v>
      </c>
      <c r="FU53" s="125" t="s">
        <v>445</v>
      </c>
      <c r="FV53" s="125" t="s">
        <v>166</v>
      </c>
      <c r="FW53" s="125" t="s">
        <v>446</v>
      </c>
      <c r="FX53" s="182" t="s">
        <v>444</v>
      </c>
      <c r="FY53" s="125" t="s">
        <v>445</v>
      </c>
      <c r="FZ53" s="125" t="s">
        <v>166</v>
      </c>
      <c r="GA53" s="125" t="s">
        <v>446</v>
      </c>
      <c r="GB53" s="182" t="s">
        <v>444</v>
      </c>
      <c r="GC53" s="125" t="s">
        <v>445</v>
      </c>
      <c r="GD53" s="125" t="s">
        <v>166</v>
      </c>
      <c r="GE53" s="125" t="s">
        <v>446</v>
      </c>
      <c r="GF53" s="221"/>
      <c r="GG53" s="293"/>
      <c r="GH53" s="125" t="s">
        <v>444</v>
      </c>
      <c r="GI53" s="125" t="s">
        <v>445</v>
      </c>
      <c r="GJ53" s="125" t="s">
        <v>166</v>
      </c>
      <c r="GK53" s="125" t="s">
        <v>446</v>
      </c>
      <c r="GL53" s="294"/>
      <c r="GM53" s="221"/>
    </row>
    <row r="54" spans="1:195" s="146" customFormat="1" ht="12" customHeight="1">
      <c r="A54" s="143"/>
      <c r="B54" s="147"/>
      <c r="D54" s="148"/>
      <c r="E54" s="149"/>
      <c r="F54" s="150"/>
      <c r="G54" s="150"/>
      <c r="H54" s="154"/>
      <c r="I54" s="154"/>
      <c r="J54" s="154"/>
      <c r="K54" s="15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150"/>
      <c r="W54" s="150"/>
      <c r="X54" s="240"/>
      <c r="Y54" s="240"/>
      <c r="Z54" s="150"/>
      <c r="AA54" s="150"/>
      <c r="AB54" s="240"/>
      <c r="AC54" s="240"/>
      <c r="AD54" s="150"/>
      <c r="AE54" s="150"/>
      <c r="AF54" s="240"/>
      <c r="AG54" s="240"/>
      <c r="AH54" s="150"/>
      <c r="AI54" s="150"/>
      <c r="AJ54" s="240"/>
      <c r="AK54" s="240"/>
      <c r="AL54" s="150"/>
      <c r="AM54" s="150"/>
      <c r="AN54" s="240"/>
      <c r="AO54" s="240"/>
      <c r="AP54" s="150"/>
      <c r="AQ54" s="150"/>
      <c r="AR54" s="240"/>
      <c r="AS54" s="240"/>
      <c r="AT54" s="150"/>
      <c r="AU54" s="150"/>
      <c r="AV54" s="240"/>
      <c r="AW54" s="240"/>
      <c r="AX54" s="150"/>
      <c r="AY54" s="150"/>
      <c r="AZ54" s="240"/>
      <c r="BA54" s="240"/>
      <c r="BB54" s="150"/>
      <c r="BC54" s="150"/>
      <c r="BD54" s="240"/>
      <c r="BE54" s="240"/>
      <c r="BF54" s="240"/>
      <c r="BG54" s="240"/>
      <c r="BH54" s="240"/>
      <c r="BI54" s="240"/>
      <c r="BJ54" s="150"/>
      <c r="BK54" s="150"/>
      <c r="BL54" s="240"/>
      <c r="BM54" s="240"/>
      <c r="BN54" s="150"/>
      <c r="BO54" s="150"/>
      <c r="BP54" s="240"/>
      <c r="BQ54" s="240"/>
      <c r="BR54" s="150"/>
      <c r="BS54" s="150"/>
      <c r="BT54" s="240"/>
      <c r="BU54" s="240"/>
      <c r="BV54" s="150"/>
      <c r="BW54" s="150"/>
      <c r="BX54" s="240"/>
      <c r="BY54" s="240"/>
      <c r="BZ54" s="240"/>
      <c r="CA54" s="240"/>
      <c r="CB54" s="240"/>
      <c r="CC54" s="240"/>
      <c r="CD54" s="150"/>
      <c r="CE54" s="150"/>
      <c r="CF54" s="240"/>
      <c r="CG54" s="240"/>
      <c r="CH54" s="150"/>
      <c r="CI54" s="150"/>
      <c r="CJ54" s="240"/>
      <c r="CK54" s="240"/>
      <c r="CL54" s="150"/>
      <c r="CM54" s="150"/>
      <c r="CN54" s="240"/>
      <c r="CO54" s="240"/>
      <c r="CP54" s="150"/>
      <c r="CQ54" s="150"/>
      <c r="CR54" s="240"/>
      <c r="CS54" s="240"/>
      <c r="CT54" s="150"/>
      <c r="CU54" s="150"/>
      <c r="CV54" s="240"/>
      <c r="CW54" s="240"/>
      <c r="CX54" s="150"/>
      <c r="CY54" s="150"/>
      <c r="CZ54" s="240"/>
      <c r="DA54" s="240"/>
      <c r="DB54" s="150"/>
      <c r="DC54" s="150"/>
      <c r="DD54" s="240"/>
      <c r="DE54" s="240"/>
      <c r="DF54" s="240"/>
      <c r="DG54" s="240"/>
      <c r="DH54" s="240"/>
      <c r="DI54" s="240"/>
      <c r="DJ54" s="150"/>
      <c r="DK54" s="150"/>
      <c r="DL54" s="240"/>
      <c r="DM54" s="240"/>
      <c r="DN54" s="150"/>
      <c r="DO54" s="150"/>
      <c r="DP54" s="240"/>
      <c r="DQ54" s="240"/>
      <c r="DR54" s="150"/>
      <c r="DS54" s="150"/>
      <c r="DT54" s="240"/>
      <c r="DU54" s="240"/>
      <c r="DV54" s="150"/>
      <c r="DW54" s="150"/>
      <c r="DX54" s="240"/>
      <c r="DY54" s="240"/>
      <c r="DZ54" s="150"/>
      <c r="EA54" s="150"/>
      <c r="EB54" s="240"/>
      <c r="EC54" s="240"/>
      <c r="ED54" s="150"/>
      <c r="EE54" s="150"/>
      <c r="EF54" s="240"/>
      <c r="EG54" s="240"/>
      <c r="EH54" s="150"/>
      <c r="EI54" s="150"/>
      <c r="EJ54" s="240"/>
      <c r="EK54" s="240"/>
      <c r="EL54" s="150"/>
      <c r="EM54" s="150"/>
      <c r="EN54" s="240"/>
      <c r="EO54" s="240"/>
      <c r="EP54" s="150"/>
      <c r="EQ54" s="150"/>
      <c r="ER54" s="240"/>
      <c r="ES54" s="240"/>
      <c r="ET54" s="150"/>
      <c r="EU54" s="150"/>
      <c r="EV54" s="240"/>
      <c r="EW54" s="240"/>
      <c r="EX54" s="150"/>
      <c r="EY54" s="150"/>
      <c r="EZ54" s="240"/>
      <c r="FA54" s="240"/>
      <c r="FB54" s="150"/>
      <c r="FC54" s="150"/>
      <c r="FD54" s="240"/>
      <c r="FE54" s="240"/>
      <c r="FF54" s="150"/>
      <c r="FG54" s="150"/>
      <c r="FH54" s="240"/>
      <c r="FI54" s="240"/>
      <c r="FJ54" s="150"/>
      <c r="FK54" s="150"/>
      <c r="FL54" s="240"/>
      <c r="FM54" s="240"/>
      <c r="FN54" s="150"/>
      <c r="FO54" s="150"/>
      <c r="FP54" s="240"/>
      <c r="FQ54" s="240"/>
      <c r="FR54" s="150"/>
      <c r="FS54" s="150"/>
      <c r="FT54" s="240"/>
      <c r="FU54" s="240"/>
      <c r="FV54" s="150"/>
      <c r="FW54" s="150"/>
      <c r="FX54" s="240"/>
      <c r="FY54" s="240"/>
      <c r="FZ54" s="150"/>
      <c r="GA54" s="150"/>
      <c r="GB54" s="240"/>
      <c r="GC54" s="240"/>
      <c r="GD54" s="150"/>
      <c r="GE54" s="150"/>
      <c r="GF54" s="240"/>
      <c r="GG54" s="240"/>
      <c r="GH54" s="240"/>
      <c r="GI54" s="240"/>
      <c r="GJ54" s="240"/>
      <c r="GK54" s="240"/>
      <c r="GL54" s="240"/>
      <c r="GM54" s="240"/>
    </row>
    <row r="55" spans="1:195" s="143" customFormat="1" ht="0.75" customHeight="1">
      <c r="B55" s="152">
        <v>0</v>
      </c>
      <c r="D55" s="144"/>
      <c r="E55" s="151"/>
      <c r="F55" s="254"/>
      <c r="G55" s="255"/>
      <c r="H55" s="256"/>
      <c r="I55" s="256"/>
      <c r="J55" s="256"/>
      <c r="K55" s="256"/>
      <c r="L55" s="256"/>
      <c r="M55" s="256"/>
      <c r="N55" s="256"/>
      <c r="O55" s="256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257"/>
      <c r="AY55" s="257"/>
      <c r="AZ55" s="257"/>
      <c r="BA55" s="257"/>
      <c r="BB55" s="257"/>
      <c r="BC55" s="257"/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257"/>
      <c r="CB55" s="257"/>
      <c r="CC55" s="257"/>
      <c r="CD55" s="257"/>
      <c r="CE55" s="257"/>
      <c r="CF55" s="257"/>
      <c r="CG55" s="257"/>
      <c r="CH55" s="257"/>
      <c r="CI55" s="257"/>
      <c r="CJ55" s="257"/>
      <c r="CK55" s="257"/>
      <c r="CL55" s="257"/>
      <c r="CM55" s="257"/>
      <c r="CN55" s="257"/>
      <c r="CO55" s="257"/>
      <c r="CP55" s="257"/>
      <c r="CQ55" s="257"/>
      <c r="CR55" s="257"/>
      <c r="CS55" s="257"/>
      <c r="CT55" s="257"/>
      <c r="CU55" s="257"/>
      <c r="CV55" s="257"/>
      <c r="CW55" s="257"/>
      <c r="CX55" s="257"/>
      <c r="CY55" s="257"/>
      <c r="CZ55" s="257"/>
      <c r="DA55" s="257"/>
      <c r="DB55" s="257"/>
      <c r="DC55" s="257"/>
      <c r="DD55" s="257"/>
      <c r="DE55" s="257"/>
      <c r="DF55" s="257"/>
      <c r="DG55" s="257"/>
      <c r="DH55" s="257"/>
      <c r="DI55" s="257"/>
      <c r="DJ55" s="257"/>
      <c r="DK55" s="257"/>
      <c r="DL55" s="257"/>
      <c r="DM55" s="257"/>
      <c r="DN55" s="257"/>
      <c r="DO55" s="257"/>
      <c r="DP55" s="257"/>
      <c r="DQ55" s="257"/>
      <c r="DR55" s="257"/>
      <c r="DS55" s="257"/>
      <c r="DT55" s="257"/>
      <c r="DU55" s="257"/>
      <c r="DV55" s="257"/>
      <c r="DW55" s="257"/>
      <c r="DX55" s="257"/>
      <c r="DY55" s="257"/>
      <c r="DZ55" s="257"/>
      <c r="EA55" s="257"/>
      <c r="EB55" s="257"/>
      <c r="EC55" s="257"/>
      <c r="ED55" s="257"/>
      <c r="EE55" s="257"/>
      <c r="EF55" s="257"/>
      <c r="EG55" s="257"/>
      <c r="EH55" s="257"/>
      <c r="EI55" s="257"/>
      <c r="EJ55" s="257"/>
      <c r="EK55" s="257"/>
      <c r="EL55" s="257"/>
      <c r="EM55" s="257"/>
      <c r="EN55" s="257"/>
      <c r="EO55" s="257"/>
      <c r="EP55" s="257"/>
      <c r="EQ55" s="257"/>
      <c r="ER55" s="257"/>
      <c r="ES55" s="257"/>
      <c r="ET55" s="257"/>
      <c r="EU55" s="257"/>
      <c r="EV55" s="257"/>
      <c r="EW55" s="257"/>
      <c r="EX55" s="257"/>
      <c r="EY55" s="257"/>
      <c r="EZ55" s="257"/>
      <c r="FA55" s="257"/>
      <c r="FB55" s="257"/>
      <c r="FC55" s="257"/>
      <c r="FD55" s="257"/>
      <c r="FE55" s="257"/>
      <c r="FF55" s="257"/>
      <c r="FG55" s="257"/>
      <c r="FH55" s="257"/>
      <c r="FI55" s="257"/>
      <c r="FJ55" s="257"/>
      <c r="FK55" s="257"/>
      <c r="FL55" s="257"/>
      <c r="FM55" s="257"/>
      <c r="FN55" s="257"/>
      <c r="FO55" s="257"/>
      <c r="FP55" s="257"/>
      <c r="FQ55" s="257"/>
      <c r="FR55" s="257"/>
      <c r="FS55" s="257"/>
      <c r="FT55" s="257"/>
      <c r="FU55" s="257"/>
      <c r="FV55" s="257"/>
      <c r="FW55" s="257"/>
      <c r="FX55" s="257"/>
      <c r="FY55" s="257"/>
      <c r="FZ55" s="257"/>
      <c r="GA55" s="257"/>
      <c r="GB55" s="257"/>
      <c r="GC55" s="257"/>
      <c r="GD55" s="257"/>
      <c r="GE55" s="257"/>
      <c r="GF55" s="257"/>
      <c r="GG55" s="257"/>
      <c r="GH55" s="257"/>
      <c r="GI55" s="257"/>
      <c r="GJ55" s="257"/>
      <c r="GK55" s="257"/>
      <c r="GL55" s="257"/>
      <c r="GM55" s="257"/>
    </row>
    <row r="56" spans="1:195" s="110" customFormat="1" ht="44.25" customHeight="1">
      <c r="A56" s="143"/>
      <c r="B56" s="588" t="s">
        <v>1052</v>
      </c>
      <c r="C56"/>
      <c r="D56" s="78">
        <f>IF('Список организаций'!$M$16="да", NDS, 1)</f>
        <v>1.2</v>
      </c>
      <c r="E56" s="421" t="s">
        <v>2568</v>
      </c>
      <c r="F56" s="291" t="str">
        <f>B56</f>
        <v>1</v>
      </c>
      <c r="G56" s="590" t="str">
        <f>'Список организаций'!$S$16 &amp; " / " &amp; 'Список организаций'!$I$16 &amp; IF('Список организаций'!$K$16="",""," / " &amp; 'Список организаций'!$K$16) &amp; " / " &amp; 'Список организаций'!$N$16 &amp; " объектов"</f>
        <v>Ядринское / Ядринское МПП ЖКХ / 14 объектов</v>
      </c>
      <c r="H56" s="591"/>
      <c r="I56" s="591"/>
      <c r="J56" s="591"/>
      <c r="K56" s="245"/>
      <c r="L56" s="244" t="str">
        <f>'Список организаций'!$P$16</f>
        <v>ACTI</v>
      </c>
      <c r="M56" s="292">
        <f>SUM($P67:$GE67)+SUM($P87:$GE87)</f>
        <v>33026.383759969445</v>
      </c>
      <c r="N56" s="245"/>
      <c r="O56" s="245"/>
      <c r="P56" s="245"/>
      <c r="Q56" s="245"/>
      <c r="R56" s="245"/>
      <c r="S56" s="245"/>
      <c r="T56" s="246" t="s">
        <v>487</v>
      </c>
      <c r="U56" s="246" t="s">
        <v>487</v>
      </c>
      <c r="V56" s="246" t="s">
        <v>2569</v>
      </c>
      <c r="W56" s="246" t="s">
        <v>2569</v>
      </c>
      <c r="X56" s="246" t="s">
        <v>487</v>
      </c>
      <c r="Y56" s="246" t="s">
        <v>487</v>
      </c>
      <c r="Z56" s="246" t="s">
        <v>487</v>
      </c>
      <c r="AA56" s="246" t="s">
        <v>487</v>
      </c>
      <c r="AB56" s="246" t="s">
        <v>487</v>
      </c>
      <c r="AC56" s="246" t="s">
        <v>487</v>
      </c>
      <c r="AD56" s="246" t="s">
        <v>487</v>
      </c>
      <c r="AE56" s="246" t="s">
        <v>487</v>
      </c>
      <c r="AF56" s="246" t="s">
        <v>487</v>
      </c>
      <c r="AG56" s="246" t="s">
        <v>487</v>
      </c>
      <c r="AH56" s="246" t="s">
        <v>487</v>
      </c>
      <c r="AI56" s="246" t="s">
        <v>487</v>
      </c>
      <c r="AJ56" s="246" t="s">
        <v>487</v>
      </c>
      <c r="AK56" s="246" t="s">
        <v>487</v>
      </c>
      <c r="AL56" s="246" t="s">
        <v>487</v>
      </c>
      <c r="AM56" s="246" t="s">
        <v>487</v>
      </c>
      <c r="AN56" s="246" t="s">
        <v>487</v>
      </c>
      <c r="AO56" s="246" t="s">
        <v>487</v>
      </c>
      <c r="AP56" s="246" t="s">
        <v>487</v>
      </c>
      <c r="AQ56" s="246" t="s">
        <v>487</v>
      </c>
      <c r="AR56" s="246" t="s">
        <v>487</v>
      </c>
      <c r="AS56" s="246" t="s">
        <v>487</v>
      </c>
      <c r="AT56" s="246" t="s">
        <v>487</v>
      </c>
      <c r="AU56" s="246" t="s">
        <v>487</v>
      </c>
      <c r="AV56" s="246" t="s">
        <v>487</v>
      </c>
      <c r="AW56" s="246" t="s">
        <v>487</v>
      </c>
      <c r="AX56" s="246" t="s">
        <v>487</v>
      </c>
      <c r="AY56" s="246" t="s">
        <v>487</v>
      </c>
      <c r="AZ56" s="246" t="s">
        <v>487</v>
      </c>
      <c r="BA56" s="246" t="s">
        <v>487</v>
      </c>
      <c r="BB56" s="246" t="s">
        <v>487</v>
      </c>
      <c r="BC56" s="246" t="s">
        <v>487</v>
      </c>
      <c r="BD56" s="247"/>
      <c r="BE56" s="247"/>
      <c r="BF56" s="247"/>
      <c r="BG56" s="247"/>
      <c r="BH56" s="246" t="s">
        <v>487</v>
      </c>
      <c r="BI56" s="246" t="s">
        <v>487</v>
      </c>
      <c r="BJ56" s="246" t="s">
        <v>487</v>
      </c>
      <c r="BK56" s="246" t="s">
        <v>487</v>
      </c>
      <c r="BL56" s="246" t="s">
        <v>487</v>
      </c>
      <c r="BM56" s="246" t="s">
        <v>487</v>
      </c>
      <c r="BN56" s="246" t="s">
        <v>487</v>
      </c>
      <c r="BO56" s="246" t="s">
        <v>487</v>
      </c>
      <c r="BP56" s="246" t="s">
        <v>487</v>
      </c>
      <c r="BQ56" s="246" t="s">
        <v>487</v>
      </c>
      <c r="BR56" s="246" t="s">
        <v>487</v>
      </c>
      <c r="BS56" s="246" t="s">
        <v>487</v>
      </c>
      <c r="BT56" s="246" t="s">
        <v>487</v>
      </c>
      <c r="BU56" s="246" t="s">
        <v>487</v>
      </c>
      <c r="BV56" s="246" t="s">
        <v>487</v>
      </c>
      <c r="BW56" s="246" t="s">
        <v>487</v>
      </c>
      <c r="BX56" s="247"/>
      <c r="BY56" s="247"/>
      <c r="BZ56" s="247"/>
      <c r="CA56" s="247"/>
      <c r="CB56" s="246" t="s">
        <v>487</v>
      </c>
      <c r="CC56" s="246" t="s">
        <v>487</v>
      </c>
      <c r="CD56" s="246" t="s">
        <v>487</v>
      </c>
      <c r="CE56" s="246" t="s">
        <v>487</v>
      </c>
      <c r="CF56" s="246" t="s">
        <v>487</v>
      </c>
      <c r="CG56" s="246" t="s">
        <v>487</v>
      </c>
      <c r="CH56" s="246" t="s">
        <v>487</v>
      </c>
      <c r="CI56" s="246" t="s">
        <v>487</v>
      </c>
      <c r="CJ56" s="246" t="s">
        <v>487</v>
      </c>
      <c r="CK56" s="246" t="s">
        <v>487</v>
      </c>
      <c r="CL56" s="246" t="s">
        <v>487</v>
      </c>
      <c r="CM56" s="246" t="s">
        <v>487</v>
      </c>
      <c r="CN56" s="246" t="s">
        <v>487</v>
      </c>
      <c r="CO56" s="246" t="s">
        <v>487</v>
      </c>
      <c r="CP56" s="246" t="s">
        <v>487</v>
      </c>
      <c r="CQ56" s="246" t="s">
        <v>487</v>
      </c>
      <c r="CR56" s="246" t="s">
        <v>487</v>
      </c>
      <c r="CS56" s="246" t="s">
        <v>487</v>
      </c>
      <c r="CT56" s="246" t="s">
        <v>487</v>
      </c>
      <c r="CU56" s="246" t="s">
        <v>487</v>
      </c>
      <c r="CV56" s="246" t="s">
        <v>487</v>
      </c>
      <c r="CW56" s="246" t="s">
        <v>487</v>
      </c>
      <c r="CX56" s="246" t="s">
        <v>487</v>
      </c>
      <c r="CY56" s="246" t="s">
        <v>487</v>
      </c>
      <c r="CZ56" s="246" t="s">
        <v>487</v>
      </c>
      <c r="DA56" s="246" t="s">
        <v>487</v>
      </c>
      <c r="DB56" s="246" t="s">
        <v>487</v>
      </c>
      <c r="DC56" s="246" t="s">
        <v>487</v>
      </c>
      <c r="DD56" s="247"/>
      <c r="DE56" s="247"/>
      <c r="DF56" s="247"/>
      <c r="DG56" s="247"/>
      <c r="DH56" s="246" t="s">
        <v>487</v>
      </c>
      <c r="DI56" s="246" t="s">
        <v>487</v>
      </c>
      <c r="DJ56" s="246" t="s">
        <v>487</v>
      </c>
      <c r="DK56" s="246" t="s">
        <v>487</v>
      </c>
      <c r="DL56" s="246" t="s">
        <v>487</v>
      </c>
      <c r="DM56" s="246" t="s">
        <v>487</v>
      </c>
      <c r="DN56" s="246" t="s">
        <v>487</v>
      </c>
      <c r="DO56" s="246" t="s">
        <v>487</v>
      </c>
      <c r="DP56" s="246" t="s">
        <v>487</v>
      </c>
      <c r="DQ56" s="246" t="s">
        <v>487</v>
      </c>
      <c r="DR56" s="246" t="s">
        <v>487</v>
      </c>
      <c r="DS56" s="246" t="s">
        <v>487</v>
      </c>
      <c r="DT56" s="246" t="s">
        <v>487</v>
      </c>
      <c r="DU56" s="246" t="s">
        <v>487</v>
      </c>
      <c r="DV56" s="246" t="s">
        <v>487</v>
      </c>
      <c r="DW56" s="246" t="s">
        <v>487</v>
      </c>
      <c r="DX56" s="246" t="s">
        <v>487</v>
      </c>
      <c r="DY56" s="246" t="s">
        <v>487</v>
      </c>
      <c r="DZ56" s="246" t="s">
        <v>487</v>
      </c>
      <c r="EA56" s="246" t="s">
        <v>487</v>
      </c>
      <c r="EB56" s="246" t="s">
        <v>487</v>
      </c>
      <c r="EC56" s="246" t="s">
        <v>487</v>
      </c>
      <c r="ED56" s="246" t="s">
        <v>487</v>
      </c>
      <c r="EE56" s="246" t="s">
        <v>487</v>
      </c>
      <c r="EF56" s="246" t="s">
        <v>487</v>
      </c>
      <c r="EG56" s="246" t="s">
        <v>487</v>
      </c>
      <c r="EH56" s="246" t="s">
        <v>487</v>
      </c>
      <c r="EI56" s="246" t="s">
        <v>487</v>
      </c>
      <c r="EJ56" s="246" t="s">
        <v>487</v>
      </c>
      <c r="EK56" s="246" t="s">
        <v>487</v>
      </c>
      <c r="EL56" s="246" t="s">
        <v>487</v>
      </c>
      <c r="EM56" s="246" t="s">
        <v>487</v>
      </c>
      <c r="EN56" s="246" t="s">
        <v>487</v>
      </c>
      <c r="EO56" s="246" t="s">
        <v>487</v>
      </c>
      <c r="EP56" s="246" t="s">
        <v>487</v>
      </c>
      <c r="EQ56" s="246" t="s">
        <v>487</v>
      </c>
      <c r="ER56" s="246" t="s">
        <v>487</v>
      </c>
      <c r="ES56" s="246" t="s">
        <v>487</v>
      </c>
      <c r="ET56" s="246" t="s">
        <v>487</v>
      </c>
      <c r="EU56" s="246" t="s">
        <v>487</v>
      </c>
      <c r="EV56" s="246" t="s">
        <v>487</v>
      </c>
      <c r="EW56" s="246" t="s">
        <v>487</v>
      </c>
      <c r="EX56" s="246" t="s">
        <v>487</v>
      </c>
      <c r="EY56" s="246" t="s">
        <v>487</v>
      </c>
      <c r="EZ56" s="246" t="s">
        <v>487</v>
      </c>
      <c r="FA56" s="246" t="s">
        <v>487</v>
      </c>
      <c r="FB56" s="246" t="s">
        <v>487</v>
      </c>
      <c r="FC56" s="246" t="s">
        <v>487</v>
      </c>
      <c r="FD56" s="246" t="s">
        <v>487</v>
      </c>
      <c r="FE56" s="246" t="s">
        <v>487</v>
      </c>
      <c r="FF56" s="246" t="s">
        <v>487</v>
      </c>
      <c r="FG56" s="246" t="s">
        <v>487</v>
      </c>
      <c r="FH56" s="246" t="s">
        <v>487</v>
      </c>
      <c r="FI56" s="246" t="s">
        <v>487</v>
      </c>
      <c r="FJ56" s="246" t="s">
        <v>487</v>
      </c>
      <c r="FK56" s="246" t="s">
        <v>487</v>
      </c>
      <c r="FL56" s="246" t="s">
        <v>487</v>
      </c>
      <c r="FM56" s="246" t="s">
        <v>487</v>
      </c>
      <c r="FN56" s="246" t="s">
        <v>487</v>
      </c>
      <c r="FO56" s="246" t="s">
        <v>487</v>
      </c>
      <c r="FP56" s="246" t="s">
        <v>487</v>
      </c>
      <c r="FQ56" s="246" t="s">
        <v>487</v>
      </c>
      <c r="FR56" s="246" t="s">
        <v>487</v>
      </c>
      <c r="FS56" s="246" t="s">
        <v>487</v>
      </c>
      <c r="FT56" s="246" t="s">
        <v>487</v>
      </c>
      <c r="FU56" s="246" t="s">
        <v>487</v>
      </c>
      <c r="FV56" s="246" t="s">
        <v>487</v>
      </c>
      <c r="FW56" s="246" t="s">
        <v>487</v>
      </c>
      <c r="FX56" s="246" t="s">
        <v>487</v>
      </c>
      <c r="FY56" s="246" t="s">
        <v>487</v>
      </c>
      <c r="FZ56" s="246" t="s">
        <v>487</v>
      </c>
      <c r="GA56" s="246" t="s">
        <v>487</v>
      </c>
      <c r="GB56" s="246" t="s">
        <v>487</v>
      </c>
      <c r="GC56" s="246" t="s">
        <v>487</v>
      </c>
      <c r="GD56" s="246" t="s">
        <v>487</v>
      </c>
      <c r="GE56" s="246" t="s">
        <v>487</v>
      </c>
      <c r="GF56" s="245"/>
      <c r="GG56" s="245"/>
      <c r="GH56" s="292">
        <f>SUMIF($P$53:$GE$53,"12 месяцев",$P67:$GE67)+SUMIF($P$53:$GE$53,"12 месяцев",$P87:$GE87)</f>
        <v>0</v>
      </c>
      <c r="GI56" s="292">
        <f>SUMIF($P$53:$GE$53,"9 месяцев",$P67:$GE67)+SUMIF($P$53:$GE$53,"9 месяцев",$P87:$GE87)</f>
        <v>0</v>
      </c>
      <c r="GJ56" s="292">
        <f>SUMIF($P$53:$GE$53,"I полугодие",$P67:$GE67)+SUMIF($P$53:$GE$53,"I полугодие",$P87:$GE87)</f>
        <v>18477.442999982009</v>
      </c>
      <c r="GK56" s="292">
        <f>SUMIF($P$53:$GE$53,"I квартал",$P67:$GE67)+SUMIF($P$53:$GE$53,"I квартал",$P87:$GE87)</f>
        <v>14548.940759987438</v>
      </c>
      <c r="GL56" s="245"/>
      <c r="GM56" s="245"/>
    </row>
    <row r="57" spans="1:195" s="110" customFormat="1" ht="0.75" customHeight="1">
      <c r="A57" s="143"/>
      <c r="B57" s="588"/>
      <c r="C57"/>
      <c r="D57" s="78"/>
      <c r="E57"/>
      <c r="F57" s="242"/>
      <c r="G57" s="242"/>
      <c r="H57" s="242"/>
      <c r="I57" s="242"/>
      <c r="J57" s="242"/>
      <c r="K57" s="243"/>
      <c r="L57" s="243"/>
      <c r="M57" s="243"/>
      <c r="N57" s="243"/>
      <c r="O57" s="243"/>
      <c r="P57" s="243"/>
      <c r="Q57" s="244">
        <f>$D56</f>
        <v>1.2</v>
      </c>
      <c r="R57" s="244">
        <f>$D56</f>
        <v>1.2</v>
      </c>
      <c r="S57" s="244">
        <f>$D56</f>
        <v>1.2</v>
      </c>
      <c r="T57" s="243"/>
      <c r="U57" s="243"/>
      <c r="V57" s="287">
        <f>$D56</f>
        <v>1.2</v>
      </c>
      <c r="W57" s="287">
        <f>$D56</f>
        <v>1.2</v>
      </c>
      <c r="X57" s="249"/>
      <c r="Y57" s="249"/>
      <c r="Z57" s="249"/>
      <c r="AA57" s="243"/>
      <c r="AB57" s="249"/>
      <c r="AC57" s="249"/>
      <c r="AD57" s="249"/>
      <c r="AE57" s="243"/>
      <c r="AF57" s="249"/>
      <c r="AG57" s="249"/>
      <c r="AH57" s="249"/>
      <c r="AI57" s="243"/>
      <c r="AJ57" s="249"/>
      <c r="AK57" s="249"/>
      <c r="AL57" s="249"/>
      <c r="AM57" s="243"/>
      <c r="AN57" s="249"/>
      <c r="AO57" s="249"/>
      <c r="AP57" s="249"/>
      <c r="AQ57" s="243"/>
      <c r="AR57" s="249"/>
      <c r="AS57" s="249"/>
      <c r="AT57" s="249"/>
      <c r="AU57" s="243"/>
      <c r="AV57" s="249"/>
      <c r="AW57" s="249"/>
      <c r="AX57" s="249"/>
      <c r="AY57" s="243"/>
      <c r="AZ57" s="249"/>
      <c r="BA57" s="249"/>
      <c r="BB57" s="249"/>
      <c r="BC57" s="243"/>
      <c r="BD57" s="249"/>
      <c r="BE57" s="248">
        <f>$D56</f>
        <v>1.2</v>
      </c>
      <c r="BF57" s="248">
        <f>$D56</f>
        <v>1.2</v>
      </c>
      <c r="BG57" s="248">
        <f>$D56</f>
        <v>1.2</v>
      </c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9"/>
      <c r="BY57" s="248">
        <f>$D56</f>
        <v>1.2</v>
      </c>
      <c r="BZ57" s="248">
        <f>$D56</f>
        <v>1.2</v>
      </c>
      <c r="CA57" s="248">
        <f>$D56</f>
        <v>1.2</v>
      </c>
      <c r="CB57" s="249"/>
      <c r="CC57" s="249"/>
      <c r="CD57" s="249"/>
      <c r="CE57" s="243"/>
      <c r="CF57" s="249"/>
      <c r="CG57" s="249"/>
      <c r="CH57" s="249"/>
      <c r="CI57" s="243"/>
      <c r="CJ57" s="249"/>
      <c r="CK57" s="249"/>
      <c r="CL57" s="249"/>
      <c r="CM57" s="243"/>
      <c r="CN57" s="249"/>
      <c r="CO57" s="249"/>
      <c r="CP57" s="249"/>
      <c r="CQ57" s="243"/>
      <c r="CR57" s="243"/>
      <c r="CS57" s="243"/>
      <c r="CT57" s="243"/>
      <c r="CU57" s="243"/>
      <c r="CV57" s="243"/>
      <c r="CW57" s="243"/>
      <c r="CX57" s="243"/>
      <c r="CY57" s="243"/>
      <c r="CZ57" s="249"/>
      <c r="DA57" s="249"/>
      <c r="DB57" s="249"/>
      <c r="DC57" s="243"/>
      <c r="DD57" s="249"/>
      <c r="DE57" s="248">
        <f>$D56</f>
        <v>1.2</v>
      </c>
      <c r="DF57" s="248">
        <f>$D56</f>
        <v>1.2</v>
      </c>
      <c r="DG57" s="248">
        <f>$D56</f>
        <v>1.2</v>
      </c>
      <c r="DH57" s="249"/>
      <c r="DI57" s="249"/>
      <c r="DJ57" s="249"/>
      <c r="DK57" s="243"/>
      <c r="DL57" s="243"/>
      <c r="DM57" s="243"/>
      <c r="DN57" s="243"/>
      <c r="DO57" s="243"/>
      <c r="DP57" s="243"/>
      <c r="DQ57" s="243"/>
      <c r="DR57" s="243"/>
      <c r="DS57" s="243"/>
      <c r="DT57" s="243"/>
      <c r="DU57" s="243"/>
      <c r="DV57" s="243"/>
      <c r="DW57" s="243"/>
      <c r="DX57" s="243"/>
      <c r="DY57" s="243"/>
      <c r="DZ57" s="243"/>
      <c r="EA57" s="243"/>
      <c r="EB57" s="243"/>
      <c r="EC57" s="243"/>
      <c r="ED57" s="243"/>
      <c r="EE57" s="243"/>
      <c r="EF57" s="243"/>
      <c r="EG57" s="243"/>
      <c r="EH57" s="243"/>
      <c r="EI57" s="243"/>
      <c r="EJ57" s="243"/>
      <c r="EK57" s="243"/>
      <c r="EL57" s="243"/>
      <c r="EM57" s="243"/>
      <c r="EN57" s="243"/>
      <c r="EO57" s="243"/>
      <c r="EP57" s="243"/>
      <c r="EQ57" s="243"/>
      <c r="ER57" s="243"/>
      <c r="ES57" s="243"/>
      <c r="ET57" s="243"/>
      <c r="EU57" s="243"/>
      <c r="EV57" s="243"/>
      <c r="EW57" s="243"/>
      <c r="EX57" s="243"/>
      <c r="EY57" s="243"/>
      <c r="EZ57" s="243"/>
      <c r="FA57" s="243"/>
      <c r="FB57" s="243"/>
      <c r="FC57" s="243"/>
      <c r="FD57" s="243"/>
      <c r="FE57" s="243"/>
      <c r="FF57" s="243"/>
      <c r="FG57" s="243"/>
      <c r="FH57" s="243"/>
      <c r="FI57" s="243"/>
      <c r="FJ57" s="243"/>
      <c r="FK57" s="243"/>
      <c r="FL57" s="243"/>
      <c r="FM57" s="243"/>
      <c r="FN57" s="243"/>
      <c r="FO57" s="243"/>
      <c r="FP57" s="243"/>
      <c r="FQ57" s="243"/>
      <c r="FR57" s="243"/>
      <c r="FS57" s="243"/>
      <c r="FT57" s="243"/>
      <c r="FU57" s="243"/>
      <c r="FV57" s="243"/>
      <c r="FW57" s="243"/>
      <c r="FX57" s="243"/>
      <c r="FY57" s="243"/>
      <c r="FZ57" s="243"/>
      <c r="GA57" s="243"/>
      <c r="GB57" s="243"/>
      <c r="GC57" s="243"/>
      <c r="GD57" s="243"/>
      <c r="GE57" s="243"/>
      <c r="GF57" s="243"/>
      <c r="GG57" s="243"/>
      <c r="GH57" s="243"/>
      <c r="GI57" s="243"/>
      <c r="GJ57" s="243"/>
      <c r="GK57" s="243"/>
      <c r="GL57" s="243"/>
      <c r="GM57" s="243"/>
    </row>
    <row r="58" spans="1:195" s="110" customFormat="1" ht="12" customHeight="1">
      <c r="A58" s="143"/>
      <c r="B58" s="589"/>
      <c r="C58"/>
      <c r="D58"/>
      <c r="E58"/>
      <c r="F58" s="239" t="s">
        <v>302</v>
      </c>
      <c r="G58" s="587" t="s">
        <v>429</v>
      </c>
      <c r="H58" s="530"/>
      <c r="I58" s="530"/>
      <c r="J58" s="220" t="s">
        <v>69</v>
      </c>
      <c r="K58" s="142"/>
      <c r="L58" s="142"/>
      <c r="M58" s="142"/>
      <c r="N58" s="142" t="str">
        <f>F58 &amp; "::" &amp; L56</f>
        <v>1.1.1::ACTI</v>
      </c>
      <c r="O58" s="142"/>
      <c r="P58" s="251"/>
      <c r="Q58" s="251"/>
      <c r="R58" s="251"/>
      <c r="S58" s="251"/>
      <c r="T58" s="251"/>
      <c r="U58" s="251"/>
      <c r="V58" s="286">
        <v>4589.9700030000004</v>
      </c>
      <c r="W58" s="362">
        <v>4586.4133069999998</v>
      </c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  <c r="BC58" s="251"/>
      <c r="BD58" s="252">
        <f>IF(BD64=0,0,(BD67-BD75-BD80-BD85)*1000/BD64)</f>
        <v>0</v>
      </c>
      <c r="BE58" s="252">
        <f>IF(BE64=0,0,(BE67-BE75-BE80-BE85)*1000/BE64)</f>
        <v>0</v>
      </c>
      <c r="BF58" s="252">
        <f>IF(BF64=0,0,(BF67-BF75-BF80-BF85)*1000/BF64)</f>
        <v>0</v>
      </c>
      <c r="BG58" s="252">
        <f>IF(BG64=0,0,(BG67-BG75-BG80-BG85)*1000/BG64)</f>
        <v>0</v>
      </c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2">
        <f>IF(BX64=0,0,(BX67-BX75-BX80-BX85)*1000/BX64)</f>
        <v>0</v>
      </c>
      <c r="BY58" s="252">
        <f>IF(BY64=0,0,(BY67-BY75-BY80-BY85)*1000/BY64)</f>
        <v>0</v>
      </c>
      <c r="BZ58" s="252">
        <f>IF(BZ64=0,0,(BZ67-BZ75-BZ80-BZ85)*1000/BZ64)</f>
        <v>0</v>
      </c>
      <c r="CA58" s="252">
        <f>IF(CA64=0,0,(CA67-CA75-CA80-CA85)*1000/CA64)</f>
        <v>0</v>
      </c>
      <c r="CB58" s="251"/>
      <c r="CC58" s="251"/>
      <c r="CD58" s="251"/>
      <c r="CE58" s="251"/>
      <c r="CF58" s="251"/>
      <c r="CG58" s="251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1"/>
      <c r="CZ58" s="251"/>
      <c r="DA58" s="251"/>
      <c r="DB58" s="251"/>
      <c r="DC58" s="251"/>
      <c r="DD58" s="252">
        <f>IF(DD64=0,0,(DD67-DD75-DD80-DD85)*1000/DD64)</f>
        <v>0</v>
      </c>
      <c r="DE58" s="252">
        <f>IF(DE64=0,0,(DE67-DE75-DE80-DE85)*1000/DE64)</f>
        <v>0</v>
      </c>
      <c r="DF58" s="252">
        <f>IF(DF64=0,0,(DF67-DF75-DF80-DF85)*1000/DF64)</f>
        <v>0</v>
      </c>
      <c r="DG58" s="252">
        <f>IF(DG64=0,0,(DG67-DG75-DG80-DG85)*1000/DG64)</f>
        <v>0</v>
      </c>
      <c r="DH58" s="251"/>
      <c r="DI58" s="251"/>
      <c r="DJ58" s="251"/>
      <c r="DK58" s="251"/>
      <c r="DL58" s="251"/>
      <c r="DM58" s="251"/>
      <c r="DN58" s="251"/>
      <c r="DO58" s="251"/>
      <c r="DP58" s="251"/>
      <c r="DQ58" s="251"/>
      <c r="DR58" s="251"/>
      <c r="DS58" s="251"/>
      <c r="DT58" s="251"/>
      <c r="DU58" s="251"/>
      <c r="DV58" s="251"/>
      <c r="DW58" s="251"/>
      <c r="DX58" s="251"/>
      <c r="DY58" s="251"/>
      <c r="DZ58" s="251"/>
      <c r="EA58" s="251"/>
      <c r="EB58" s="251"/>
      <c r="EC58" s="251"/>
      <c r="ED58" s="251"/>
      <c r="EE58" s="251"/>
      <c r="EF58" s="251"/>
      <c r="EG58" s="251"/>
      <c r="EH58" s="251"/>
      <c r="EI58" s="251"/>
      <c r="EJ58" s="251"/>
      <c r="EK58" s="251"/>
      <c r="EL58" s="251"/>
      <c r="EM58" s="251"/>
      <c r="EN58" s="251"/>
      <c r="EO58" s="251"/>
      <c r="EP58" s="251"/>
      <c r="EQ58" s="251"/>
      <c r="ER58" s="251"/>
      <c r="ES58" s="251"/>
      <c r="ET58" s="251"/>
      <c r="EU58" s="251"/>
      <c r="EV58" s="251"/>
      <c r="EW58" s="251"/>
      <c r="EX58" s="251"/>
      <c r="EY58" s="251"/>
      <c r="EZ58" s="251"/>
      <c r="FA58" s="251"/>
      <c r="FB58" s="251"/>
      <c r="FC58" s="251"/>
      <c r="FD58" s="251"/>
      <c r="FE58" s="251"/>
      <c r="FF58" s="251"/>
      <c r="FG58" s="251"/>
      <c r="FH58" s="251"/>
      <c r="FI58" s="251"/>
      <c r="FJ58" s="251"/>
      <c r="FK58" s="251"/>
      <c r="FL58" s="251"/>
      <c r="FM58" s="251"/>
      <c r="FN58" s="251"/>
      <c r="FO58" s="251"/>
      <c r="FP58" s="251"/>
      <c r="FQ58" s="251"/>
      <c r="FR58" s="251"/>
      <c r="FS58" s="251"/>
      <c r="FT58" s="251"/>
      <c r="FU58" s="251"/>
      <c r="FV58" s="251"/>
      <c r="FW58" s="251"/>
      <c r="FX58" s="251"/>
      <c r="FY58" s="251"/>
      <c r="FZ58" s="251"/>
      <c r="GA58" s="251"/>
      <c r="GB58" s="251"/>
      <c r="GC58" s="251"/>
      <c r="GD58" s="251"/>
      <c r="GE58" s="251"/>
      <c r="GF58" s="251"/>
      <c r="GG58" s="251"/>
      <c r="GH58" s="251"/>
      <c r="GI58" s="251"/>
      <c r="GJ58" s="251"/>
      <c r="GK58" s="251"/>
      <c r="GL58" s="251"/>
      <c r="GM58" s="251"/>
    </row>
    <row r="59" spans="1:195" s="110" customFormat="1" ht="12" customHeight="1">
      <c r="A59" s="143"/>
      <c r="B59" s="589"/>
      <c r="C59"/>
      <c r="D59"/>
      <c r="E59"/>
      <c r="F59" s="239" t="s">
        <v>303</v>
      </c>
      <c r="G59" s="587"/>
      <c r="H59" s="530"/>
      <c r="I59" s="530"/>
      <c r="J59" s="220" t="s">
        <v>70</v>
      </c>
      <c r="K59" s="142"/>
      <c r="L59" s="142"/>
      <c r="M59" s="142"/>
      <c r="N59" s="142" t="str">
        <f>F59 &amp; "::" &amp; L56</f>
        <v>1.1.2::ACTI</v>
      </c>
      <c r="O59" s="142"/>
      <c r="P59" s="251"/>
      <c r="Q59" s="251"/>
      <c r="R59" s="251"/>
      <c r="S59" s="251"/>
      <c r="T59" s="251"/>
      <c r="U59" s="251"/>
      <c r="V59" s="252">
        <f>V58*V57</f>
        <v>5507.9640036000001</v>
      </c>
      <c r="W59" s="252">
        <f>W58*W57</f>
        <v>5503.6959683999994</v>
      </c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  <c r="BC59" s="251"/>
      <c r="BD59" s="252">
        <f>IF(BD64=0,0,(BD68-BD76-BD81-BD86)*1000/BD64)</f>
        <v>0</v>
      </c>
      <c r="BE59" s="252">
        <f>IF(BE64=0,0,(BE68-BE76-BE81-BE86)*1000/BE64)</f>
        <v>0</v>
      </c>
      <c r="BF59" s="252">
        <f>IF(BF64=0,0,(BF68-BF76-BF81-BF86)*1000/BF64)</f>
        <v>0</v>
      </c>
      <c r="BG59" s="252">
        <f>IF(BG64=0,0,(BG68-BG76-BG81-BG86)*1000/BG64)</f>
        <v>0</v>
      </c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2">
        <f>IF(BX64=0,0,(BX68-BX76-BX81-BX86)*1000/BX64)</f>
        <v>0</v>
      </c>
      <c r="BY59" s="252">
        <f>IF(BY64=0,0,(BY68-BY76-BY81-BY86)*1000/BY64)</f>
        <v>0</v>
      </c>
      <c r="BZ59" s="252">
        <f>IF(BZ64=0,0,(BZ68-BZ76-BZ81-BZ86)*1000/BZ64)</f>
        <v>0</v>
      </c>
      <c r="CA59" s="252">
        <f>IF(CA64=0,0,(CA68-CA76-CA81-CA86)*1000/CA64)</f>
        <v>0</v>
      </c>
      <c r="CB59" s="251"/>
      <c r="CC59" s="251"/>
      <c r="CD59" s="251"/>
      <c r="CE59" s="251"/>
      <c r="CF59" s="251"/>
      <c r="CG59" s="251"/>
      <c r="CH59" s="251"/>
      <c r="CI59" s="251"/>
      <c r="CJ59" s="251"/>
      <c r="CK59" s="251"/>
      <c r="CL59" s="251"/>
      <c r="CM59" s="251"/>
      <c r="CN59" s="251"/>
      <c r="CO59" s="251"/>
      <c r="CP59" s="251"/>
      <c r="CQ59" s="251"/>
      <c r="CR59" s="251"/>
      <c r="CS59" s="251"/>
      <c r="CT59" s="251"/>
      <c r="CU59" s="251"/>
      <c r="CV59" s="251"/>
      <c r="CW59" s="251"/>
      <c r="CX59" s="251"/>
      <c r="CY59" s="251"/>
      <c r="CZ59" s="251"/>
      <c r="DA59" s="251"/>
      <c r="DB59" s="251"/>
      <c r="DC59" s="251"/>
      <c r="DD59" s="252">
        <f>IF(DD64=0,0,(DD68-DD76-DD81-DD86)*1000/DD64)</f>
        <v>0</v>
      </c>
      <c r="DE59" s="252">
        <f>IF(DE64=0,0,(DE68-DE76-DE81-DE86)*1000/DE64)</f>
        <v>0</v>
      </c>
      <c r="DF59" s="252">
        <f>IF(DF64=0,0,(DF68-DF76-DF81-DF86)*1000/DF64)</f>
        <v>0</v>
      </c>
      <c r="DG59" s="252">
        <f>IF(DG64=0,0,(DG68-DG76-DG81-DG86)*1000/DG64)</f>
        <v>0</v>
      </c>
      <c r="DH59" s="251"/>
      <c r="DI59" s="251"/>
      <c r="DJ59" s="251"/>
      <c r="DK59" s="251"/>
      <c r="DL59" s="251"/>
      <c r="DM59" s="251"/>
      <c r="DN59" s="251"/>
      <c r="DO59" s="251"/>
      <c r="DP59" s="251"/>
      <c r="DQ59" s="251"/>
      <c r="DR59" s="251"/>
      <c r="DS59" s="251"/>
      <c r="DT59" s="251"/>
      <c r="DU59" s="251"/>
      <c r="DV59" s="251"/>
      <c r="DW59" s="251"/>
      <c r="DX59" s="251"/>
      <c r="DY59" s="251"/>
      <c r="DZ59" s="251"/>
      <c r="EA59" s="251"/>
      <c r="EB59" s="251"/>
      <c r="EC59" s="251"/>
      <c r="ED59" s="251"/>
      <c r="EE59" s="251"/>
      <c r="EF59" s="251"/>
      <c r="EG59" s="251"/>
      <c r="EH59" s="251"/>
      <c r="EI59" s="251"/>
      <c r="EJ59" s="251"/>
      <c r="EK59" s="251"/>
      <c r="EL59" s="251"/>
      <c r="EM59" s="251"/>
      <c r="EN59" s="251"/>
      <c r="EO59" s="251"/>
      <c r="EP59" s="251"/>
      <c r="EQ59" s="251"/>
      <c r="ER59" s="251"/>
      <c r="ES59" s="251"/>
      <c r="ET59" s="251"/>
      <c r="EU59" s="251"/>
      <c r="EV59" s="251"/>
      <c r="EW59" s="251"/>
      <c r="EX59" s="251"/>
      <c r="EY59" s="251"/>
      <c r="EZ59" s="251"/>
      <c r="FA59" s="251"/>
      <c r="FB59" s="251"/>
      <c r="FC59" s="251"/>
      <c r="FD59" s="251"/>
      <c r="FE59" s="251"/>
      <c r="FF59" s="251"/>
      <c r="FG59" s="251"/>
      <c r="FH59" s="251"/>
      <c r="FI59" s="251"/>
      <c r="FJ59" s="251"/>
      <c r="FK59" s="251"/>
      <c r="FL59" s="251"/>
      <c r="FM59" s="251"/>
      <c r="FN59" s="251"/>
      <c r="FO59" s="251"/>
      <c r="FP59" s="251"/>
      <c r="FQ59" s="251"/>
      <c r="FR59" s="251"/>
      <c r="FS59" s="251"/>
      <c r="FT59" s="251"/>
      <c r="FU59" s="251"/>
      <c r="FV59" s="251"/>
      <c r="FW59" s="251"/>
      <c r="FX59" s="251"/>
      <c r="FY59" s="251"/>
      <c r="FZ59" s="251"/>
      <c r="GA59" s="251"/>
      <c r="GB59" s="251"/>
      <c r="GC59" s="251"/>
      <c r="GD59" s="251"/>
      <c r="GE59" s="251"/>
      <c r="GF59" s="251"/>
      <c r="GG59" s="251"/>
      <c r="GH59" s="251"/>
      <c r="GI59" s="251"/>
      <c r="GJ59" s="251"/>
      <c r="GK59" s="251"/>
      <c r="GL59" s="251"/>
      <c r="GM59" s="251"/>
    </row>
    <row r="60" spans="1:195" s="110" customFormat="1" ht="12" customHeight="1">
      <c r="A60" s="143"/>
      <c r="B60" s="589"/>
      <c r="C60"/>
      <c r="D60"/>
      <c r="E60"/>
      <c r="F60" s="239" t="s">
        <v>108</v>
      </c>
      <c r="G60" s="587" t="s">
        <v>430</v>
      </c>
      <c r="H60" s="530"/>
      <c r="I60" s="530"/>
      <c r="J60" s="220" t="s">
        <v>69</v>
      </c>
      <c r="K60" s="142"/>
      <c r="L60" s="142"/>
      <c r="M60" s="142"/>
      <c r="N60" s="142" t="str">
        <f>F60 &amp; "::" &amp; L56</f>
        <v>1.2.1::ACTI</v>
      </c>
      <c r="O60" s="142"/>
      <c r="P60" s="252">
        <f>IF(P64=0,0,P67*1000/P64)</f>
        <v>0</v>
      </c>
      <c r="Q60" s="252">
        <f>IF(Q64=0,0,Q67*1000/Q64)</f>
        <v>0</v>
      </c>
      <c r="R60" s="252">
        <f>IF(R64=0,0,R67*1000/R64)</f>
        <v>5178.37398975</v>
      </c>
      <c r="S60" s="252">
        <f>IF(S64=0,0,S67*1000/S64)</f>
        <v>5174.8481791699996</v>
      </c>
      <c r="T60" s="251"/>
      <c r="U60" s="251"/>
      <c r="V60" s="286">
        <v>5178.37398975</v>
      </c>
      <c r="W60" s="362">
        <v>5174.8481791699996</v>
      </c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/>
      <c r="AW60" s="251"/>
      <c r="AX60" s="251"/>
      <c r="AY60" s="251"/>
      <c r="AZ60" s="251"/>
      <c r="BA60" s="251"/>
      <c r="BB60" s="251"/>
      <c r="BC60" s="251"/>
      <c r="BD60" s="252">
        <f>IF(BD64=0,0,BD67*1000/BD64)</f>
        <v>0</v>
      </c>
      <c r="BE60" s="252">
        <f>IF(BE64=0,0,BE67*1000/BE64)</f>
        <v>0</v>
      </c>
      <c r="BF60" s="252">
        <f>IF(BF64=0,0,BF67*1000/BF64)</f>
        <v>0</v>
      </c>
      <c r="BG60" s="252">
        <f>IF(BG64=0,0,BG67*1000/BG64)</f>
        <v>0</v>
      </c>
      <c r="BH60" s="251"/>
      <c r="BI60" s="251"/>
      <c r="BJ60" s="251"/>
      <c r="BK60" s="251"/>
      <c r="BL60" s="251"/>
      <c r="BM60" s="251"/>
      <c r="BN60" s="251"/>
      <c r="BO60" s="251"/>
      <c r="BP60" s="251"/>
      <c r="BQ60" s="251"/>
      <c r="BR60" s="251"/>
      <c r="BS60" s="251"/>
      <c r="BT60" s="251"/>
      <c r="BU60" s="251"/>
      <c r="BV60" s="251"/>
      <c r="BW60" s="251"/>
      <c r="BX60" s="252">
        <f>IF(BX64=0,0,BX67*1000/BX64)</f>
        <v>0</v>
      </c>
      <c r="BY60" s="252">
        <f>IF(BY64=0,0,BY67*1000/BY64)</f>
        <v>0</v>
      </c>
      <c r="BZ60" s="252">
        <f>IF(BZ64=0,0,BZ67*1000/BZ64)</f>
        <v>0</v>
      </c>
      <c r="CA60" s="252">
        <f>IF(CA64=0,0,CA67*1000/CA64)</f>
        <v>0</v>
      </c>
      <c r="CB60" s="251"/>
      <c r="CC60" s="251"/>
      <c r="CD60" s="251"/>
      <c r="CE60" s="251"/>
      <c r="CF60" s="251"/>
      <c r="CG60" s="251"/>
      <c r="CH60" s="251"/>
      <c r="CI60" s="251"/>
      <c r="CJ60" s="251"/>
      <c r="CK60" s="251"/>
      <c r="CL60" s="251"/>
      <c r="CM60" s="251"/>
      <c r="CN60" s="251"/>
      <c r="CO60" s="251"/>
      <c r="CP60" s="251"/>
      <c r="CQ60" s="251"/>
      <c r="CR60" s="251"/>
      <c r="CS60" s="251"/>
      <c r="CT60" s="251"/>
      <c r="CU60" s="251"/>
      <c r="CV60" s="251"/>
      <c r="CW60" s="251"/>
      <c r="CX60" s="251"/>
      <c r="CY60" s="251"/>
      <c r="CZ60" s="251"/>
      <c r="DA60" s="251"/>
      <c r="DB60" s="251"/>
      <c r="DC60" s="251"/>
      <c r="DD60" s="252">
        <f>IF(DD64=0,0,DD67*1000/DD64)</f>
        <v>0</v>
      </c>
      <c r="DE60" s="252">
        <f>IF(DE64=0,0,DE67*1000/DE64)</f>
        <v>0</v>
      </c>
      <c r="DF60" s="252">
        <f>IF(DF64=0,0,DF67*1000/DF64)</f>
        <v>0</v>
      </c>
      <c r="DG60" s="252">
        <f>IF(DG64=0,0,DG67*1000/DG64)</f>
        <v>0</v>
      </c>
      <c r="DH60" s="251"/>
      <c r="DI60" s="251"/>
      <c r="DJ60" s="251"/>
      <c r="DK60" s="251"/>
      <c r="DL60" s="251"/>
      <c r="DM60" s="251"/>
      <c r="DN60" s="251"/>
      <c r="DO60" s="251"/>
      <c r="DP60" s="251"/>
      <c r="DQ60" s="251"/>
      <c r="DR60" s="251"/>
      <c r="DS60" s="251"/>
      <c r="DT60" s="251"/>
      <c r="DU60" s="251"/>
      <c r="DV60" s="251"/>
      <c r="DW60" s="251"/>
      <c r="DX60" s="251"/>
      <c r="DY60" s="251"/>
      <c r="DZ60" s="251"/>
      <c r="EA60" s="251"/>
      <c r="EB60" s="251"/>
      <c r="EC60" s="251"/>
      <c r="ED60" s="251"/>
      <c r="EE60" s="251"/>
      <c r="EF60" s="251"/>
      <c r="EG60" s="251"/>
      <c r="EH60" s="251"/>
      <c r="EI60" s="251"/>
      <c r="EJ60" s="251"/>
      <c r="EK60" s="251"/>
      <c r="EL60" s="251"/>
      <c r="EM60" s="251"/>
      <c r="EN60" s="251"/>
      <c r="EO60" s="251"/>
      <c r="EP60" s="251"/>
      <c r="EQ60" s="251"/>
      <c r="ER60" s="251"/>
      <c r="ES60" s="251"/>
      <c r="ET60" s="251"/>
      <c r="EU60" s="251"/>
      <c r="EV60" s="251"/>
      <c r="EW60" s="251"/>
      <c r="EX60" s="251"/>
      <c r="EY60" s="251"/>
      <c r="EZ60" s="251"/>
      <c r="FA60" s="251"/>
      <c r="FB60" s="251"/>
      <c r="FC60" s="251"/>
      <c r="FD60" s="251"/>
      <c r="FE60" s="251"/>
      <c r="FF60" s="251"/>
      <c r="FG60" s="251"/>
      <c r="FH60" s="251"/>
      <c r="FI60" s="251"/>
      <c r="FJ60" s="251"/>
      <c r="FK60" s="251"/>
      <c r="FL60" s="251"/>
      <c r="FM60" s="251"/>
      <c r="FN60" s="251"/>
      <c r="FO60" s="251"/>
      <c r="FP60" s="251"/>
      <c r="FQ60" s="251"/>
      <c r="FR60" s="251"/>
      <c r="FS60" s="251"/>
      <c r="FT60" s="251"/>
      <c r="FU60" s="251"/>
      <c r="FV60" s="251"/>
      <c r="FW60" s="251"/>
      <c r="FX60" s="251"/>
      <c r="FY60" s="251"/>
      <c r="FZ60" s="251"/>
      <c r="GA60" s="251"/>
      <c r="GB60" s="251"/>
      <c r="GC60" s="251"/>
      <c r="GD60" s="251"/>
      <c r="GE60" s="251"/>
      <c r="GF60" s="251"/>
      <c r="GG60" s="251"/>
      <c r="GH60" s="251"/>
      <c r="GI60" s="251"/>
      <c r="GJ60" s="251"/>
      <c r="GK60" s="251"/>
      <c r="GL60" s="251"/>
      <c r="GM60" s="251"/>
    </row>
    <row r="61" spans="1:195" s="110" customFormat="1" ht="12" customHeight="1">
      <c r="A61" s="143"/>
      <c r="B61" s="589"/>
      <c r="C61"/>
      <c r="D61"/>
      <c r="E61"/>
      <c r="F61" s="239" t="s">
        <v>330</v>
      </c>
      <c r="G61" s="587"/>
      <c r="H61" s="530"/>
      <c r="I61" s="530"/>
      <c r="J61" s="220" t="s">
        <v>70</v>
      </c>
      <c r="K61" s="142"/>
      <c r="L61" s="142"/>
      <c r="M61" s="142"/>
      <c r="N61" s="142" t="str">
        <f>F61 &amp; "::" &amp; L56</f>
        <v>1.2.2::ACTI</v>
      </c>
      <c r="O61" s="142"/>
      <c r="P61" s="252">
        <f>IF(P64=0,0,P68*1000/P64)</f>
        <v>0</v>
      </c>
      <c r="Q61" s="252">
        <f>IF(Q64=0,0,Q68*1000/Q64)</f>
        <v>0</v>
      </c>
      <c r="R61" s="252">
        <f>IF(R64=0,0,R68*1000/R64)</f>
        <v>6214.0487876999996</v>
      </c>
      <c r="S61" s="252">
        <f>IF(S64=0,0,S68*1000/S64)</f>
        <v>6209.8178150039994</v>
      </c>
      <c r="T61" s="251"/>
      <c r="U61" s="251"/>
      <c r="V61" s="252">
        <f>V60*V57</f>
        <v>6214.0487876999996</v>
      </c>
      <c r="W61" s="252">
        <f>W60*W57</f>
        <v>6209.8178150039994</v>
      </c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2">
        <f>IF(BD64=0,0,BD68*1000/BD64)</f>
        <v>0</v>
      </c>
      <c r="BE61" s="252">
        <f>IF(BE64=0,0,BE68*1000/BE64)</f>
        <v>0</v>
      </c>
      <c r="BF61" s="252">
        <f>IF(BF64=0,0,BF68*1000/BF64)</f>
        <v>0</v>
      </c>
      <c r="BG61" s="252">
        <f>IF(BG64=0,0,BG68*1000/BG64)</f>
        <v>0</v>
      </c>
      <c r="BH61" s="251"/>
      <c r="BI61" s="251"/>
      <c r="BJ61" s="251"/>
      <c r="BK61" s="251"/>
      <c r="BL61" s="251"/>
      <c r="BM61" s="251"/>
      <c r="BN61" s="251"/>
      <c r="BO61" s="251"/>
      <c r="BP61" s="251"/>
      <c r="BQ61" s="251"/>
      <c r="BR61" s="251"/>
      <c r="BS61" s="251"/>
      <c r="BT61" s="251"/>
      <c r="BU61" s="251"/>
      <c r="BV61" s="251"/>
      <c r="BW61" s="251"/>
      <c r="BX61" s="252">
        <f>IF(BX64=0,0,BX68*1000/BX64)</f>
        <v>0</v>
      </c>
      <c r="BY61" s="252">
        <f>IF(BY64=0,0,BY68*1000/BY64)</f>
        <v>0</v>
      </c>
      <c r="BZ61" s="252">
        <f>IF(BZ64=0,0,BZ68*1000/BZ64)</f>
        <v>0</v>
      </c>
      <c r="CA61" s="252">
        <f>IF(CA64=0,0,CA68*1000/CA64)</f>
        <v>0</v>
      </c>
      <c r="CB61" s="251"/>
      <c r="CC61" s="251"/>
      <c r="CD61" s="251"/>
      <c r="CE61" s="251"/>
      <c r="CF61" s="251"/>
      <c r="CG61" s="251"/>
      <c r="CH61" s="251"/>
      <c r="CI61" s="251"/>
      <c r="CJ61" s="251"/>
      <c r="CK61" s="251"/>
      <c r="CL61" s="251"/>
      <c r="CM61" s="251"/>
      <c r="CN61" s="251"/>
      <c r="CO61" s="251"/>
      <c r="CP61" s="251"/>
      <c r="CQ61" s="251"/>
      <c r="CR61" s="251"/>
      <c r="CS61" s="251"/>
      <c r="CT61" s="251"/>
      <c r="CU61" s="251"/>
      <c r="CV61" s="251"/>
      <c r="CW61" s="251"/>
      <c r="CX61" s="251"/>
      <c r="CY61" s="251"/>
      <c r="CZ61" s="251"/>
      <c r="DA61" s="251"/>
      <c r="DB61" s="251"/>
      <c r="DC61" s="251"/>
      <c r="DD61" s="252">
        <f>IF(DD64=0,0,DD68*1000/DD64)</f>
        <v>0</v>
      </c>
      <c r="DE61" s="252">
        <f>IF(DE64=0,0,DE68*1000/DE64)</f>
        <v>0</v>
      </c>
      <c r="DF61" s="252">
        <f>IF(DF64=0,0,DF68*1000/DF64)</f>
        <v>0</v>
      </c>
      <c r="DG61" s="252">
        <f>IF(DG64=0,0,DG68*1000/DG64)</f>
        <v>0</v>
      </c>
      <c r="DH61" s="251"/>
      <c r="DI61" s="251"/>
      <c r="DJ61" s="251"/>
      <c r="DK61" s="251"/>
      <c r="DL61" s="251"/>
      <c r="DM61" s="251"/>
      <c r="DN61" s="251"/>
      <c r="DO61" s="251"/>
      <c r="DP61" s="251"/>
      <c r="DQ61" s="251"/>
      <c r="DR61" s="251"/>
      <c r="DS61" s="251"/>
      <c r="DT61" s="251"/>
      <c r="DU61" s="251"/>
      <c r="DV61" s="251"/>
      <c r="DW61" s="251"/>
      <c r="DX61" s="251"/>
      <c r="DY61" s="251"/>
      <c r="DZ61" s="251"/>
      <c r="EA61" s="251"/>
      <c r="EB61" s="251"/>
      <c r="EC61" s="251"/>
      <c r="ED61" s="251"/>
      <c r="EE61" s="251"/>
      <c r="EF61" s="251"/>
      <c r="EG61" s="251"/>
      <c r="EH61" s="251"/>
      <c r="EI61" s="251"/>
      <c r="EJ61" s="251"/>
      <c r="EK61" s="251"/>
      <c r="EL61" s="251"/>
      <c r="EM61" s="251"/>
      <c r="EN61" s="251"/>
      <c r="EO61" s="251"/>
      <c r="EP61" s="251"/>
      <c r="EQ61" s="251"/>
      <c r="ER61" s="251"/>
      <c r="ES61" s="251"/>
      <c r="ET61" s="251"/>
      <c r="EU61" s="251"/>
      <c r="EV61" s="251"/>
      <c r="EW61" s="251"/>
      <c r="EX61" s="251"/>
      <c r="EY61" s="251"/>
      <c r="EZ61" s="251"/>
      <c r="FA61" s="251"/>
      <c r="FB61" s="251"/>
      <c r="FC61" s="251"/>
      <c r="FD61" s="251"/>
      <c r="FE61" s="251"/>
      <c r="FF61" s="251"/>
      <c r="FG61" s="251"/>
      <c r="FH61" s="251"/>
      <c r="FI61" s="251"/>
      <c r="FJ61" s="251"/>
      <c r="FK61" s="251"/>
      <c r="FL61" s="251"/>
      <c r="FM61" s="251"/>
      <c r="FN61" s="251"/>
      <c r="FO61" s="251"/>
      <c r="FP61" s="251"/>
      <c r="FQ61" s="251"/>
      <c r="FR61" s="251"/>
      <c r="FS61" s="251"/>
      <c r="FT61" s="251"/>
      <c r="FU61" s="251"/>
      <c r="FV61" s="251"/>
      <c r="FW61" s="251"/>
      <c r="FX61" s="251"/>
      <c r="FY61" s="251"/>
      <c r="FZ61" s="251"/>
      <c r="GA61" s="251"/>
      <c r="GB61" s="251"/>
      <c r="GC61" s="251"/>
      <c r="GD61" s="251"/>
      <c r="GE61" s="251"/>
      <c r="GF61" s="251"/>
      <c r="GG61" s="251"/>
      <c r="GH61" s="251"/>
      <c r="GI61" s="251"/>
      <c r="GJ61" s="251"/>
      <c r="GK61" s="251"/>
      <c r="GL61" s="251"/>
      <c r="GM61" s="251"/>
    </row>
    <row r="62" spans="1:195" s="110" customFormat="1" ht="12" customHeight="1">
      <c r="A62" s="143"/>
      <c r="B62" s="589"/>
      <c r="C62"/>
      <c r="D62"/>
      <c r="E62"/>
      <c r="F62" s="239" t="s">
        <v>300</v>
      </c>
      <c r="G62" s="587" t="s">
        <v>431</v>
      </c>
      <c r="H62" s="530"/>
      <c r="I62" s="530"/>
      <c r="J62" s="220" t="s">
        <v>69</v>
      </c>
      <c r="K62" s="142"/>
      <c r="L62" s="142"/>
      <c r="M62" s="142"/>
      <c r="N62" s="142" t="str">
        <f>F62 &amp; "::" &amp; L56</f>
        <v>1.3.1::ACTI</v>
      </c>
      <c r="O62" s="142"/>
      <c r="P62" s="252">
        <f>IF(P66=0,0,P67*1000/P66)</f>
        <v>0</v>
      </c>
      <c r="Q62" s="252">
        <f>IF(Q66=0,0,Q67*1000/Q66)</f>
        <v>0</v>
      </c>
      <c r="R62" s="252">
        <f>IF(R66=0,0,R67*1000/R66)</f>
        <v>4487.3258143414214</v>
      </c>
      <c r="S62" s="252">
        <f>IF(S66=0,0,S67*1000/S66)</f>
        <v>4484.2705192114381</v>
      </c>
      <c r="T62" s="251"/>
      <c r="U62" s="251"/>
      <c r="V62" s="252">
        <f>IF(V66=0,0,V67*1000/V66)</f>
        <v>4487.3258143414214</v>
      </c>
      <c r="W62" s="252">
        <f>IF(W66=0,0,W67*1000/W66)</f>
        <v>4484.2705192114381</v>
      </c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  <c r="AW62" s="251"/>
      <c r="AX62" s="251"/>
      <c r="AY62" s="251"/>
      <c r="AZ62" s="251"/>
      <c r="BA62" s="251"/>
      <c r="BB62" s="251"/>
      <c r="BC62" s="251"/>
      <c r="BD62" s="252">
        <f>IF(BD66=0,0,BD67*1000/BD66)</f>
        <v>0</v>
      </c>
      <c r="BE62" s="252">
        <f>IF(BE66=0,0,BE67*1000/BE66)</f>
        <v>0</v>
      </c>
      <c r="BF62" s="252">
        <f>IF(BF66=0,0,BF67*1000/BF66)</f>
        <v>0</v>
      </c>
      <c r="BG62" s="252">
        <f>IF(BG66=0,0,BG67*1000/BG66)</f>
        <v>0</v>
      </c>
      <c r="BH62" s="251"/>
      <c r="BI62" s="251"/>
      <c r="BJ62" s="251"/>
      <c r="BK62" s="251"/>
      <c r="BL62" s="251"/>
      <c r="BM62" s="251"/>
      <c r="BN62" s="251"/>
      <c r="BO62" s="251"/>
      <c r="BP62" s="251"/>
      <c r="BQ62" s="251"/>
      <c r="BR62" s="251"/>
      <c r="BS62" s="251"/>
      <c r="BT62" s="251"/>
      <c r="BU62" s="251"/>
      <c r="BV62" s="251"/>
      <c r="BW62" s="251"/>
      <c r="BX62" s="252">
        <f>IF(BX66=0,0,BX67*1000/BX66)</f>
        <v>0</v>
      </c>
      <c r="BY62" s="252">
        <f>IF(BY66=0,0,BY67*1000/BY66)</f>
        <v>0</v>
      </c>
      <c r="BZ62" s="252">
        <f>IF(BZ66=0,0,BZ67*1000/BZ66)</f>
        <v>0</v>
      </c>
      <c r="CA62" s="252">
        <f>IF(CA66=0,0,CA67*1000/CA66)</f>
        <v>0</v>
      </c>
      <c r="CB62" s="251"/>
      <c r="CC62" s="251"/>
      <c r="CD62" s="251"/>
      <c r="CE62" s="251"/>
      <c r="CF62" s="251"/>
      <c r="CG62" s="251"/>
      <c r="CH62" s="251"/>
      <c r="CI62" s="251"/>
      <c r="CJ62" s="251"/>
      <c r="CK62" s="251"/>
      <c r="CL62" s="251"/>
      <c r="CM62" s="251"/>
      <c r="CN62" s="251"/>
      <c r="CO62" s="251"/>
      <c r="CP62" s="251"/>
      <c r="CQ62" s="251"/>
      <c r="CR62" s="251"/>
      <c r="CS62" s="251"/>
      <c r="CT62" s="251"/>
      <c r="CU62" s="251"/>
      <c r="CV62" s="251"/>
      <c r="CW62" s="251"/>
      <c r="CX62" s="251"/>
      <c r="CY62" s="251"/>
      <c r="CZ62" s="251"/>
      <c r="DA62" s="251"/>
      <c r="DB62" s="251"/>
      <c r="DC62" s="251"/>
      <c r="DD62" s="252">
        <f>IF(DD66=0,0,DD67*1000/DD66)</f>
        <v>0</v>
      </c>
      <c r="DE62" s="252">
        <f>IF(DE66=0,0,DE67*1000/DE66)</f>
        <v>0</v>
      </c>
      <c r="DF62" s="252">
        <f>IF(DF66=0,0,DF67*1000/DF66)</f>
        <v>0</v>
      </c>
      <c r="DG62" s="252">
        <f>IF(DG66=0,0,DG67*1000/DG66)</f>
        <v>0</v>
      </c>
      <c r="DH62" s="251"/>
      <c r="DI62" s="251"/>
      <c r="DJ62" s="251"/>
      <c r="DK62" s="251"/>
      <c r="DL62" s="251"/>
      <c r="DM62" s="251"/>
      <c r="DN62" s="251"/>
      <c r="DO62" s="251"/>
      <c r="DP62" s="251"/>
      <c r="DQ62" s="251"/>
      <c r="DR62" s="251"/>
      <c r="DS62" s="251"/>
      <c r="DT62" s="251"/>
      <c r="DU62" s="251"/>
      <c r="DV62" s="251"/>
      <c r="DW62" s="251"/>
      <c r="DX62" s="251"/>
      <c r="DY62" s="251"/>
      <c r="DZ62" s="251"/>
      <c r="EA62" s="251"/>
      <c r="EB62" s="251"/>
      <c r="EC62" s="251"/>
      <c r="ED62" s="251"/>
      <c r="EE62" s="251"/>
      <c r="EF62" s="251"/>
      <c r="EG62" s="251"/>
      <c r="EH62" s="251"/>
      <c r="EI62" s="251"/>
      <c r="EJ62" s="251"/>
      <c r="EK62" s="251"/>
      <c r="EL62" s="251"/>
      <c r="EM62" s="251"/>
      <c r="EN62" s="251"/>
      <c r="EO62" s="251"/>
      <c r="EP62" s="251"/>
      <c r="EQ62" s="251"/>
      <c r="ER62" s="251"/>
      <c r="ES62" s="251"/>
      <c r="ET62" s="251"/>
      <c r="EU62" s="251"/>
      <c r="EV62" s="251"/>
      <c r="EW62" s="251"/>
      <c r="EX62" s="251"/>
      <c r="EY62" s="251"/>
      <c r="EZ62" s="251"/>
      <c r="FA62" s="251"/>
      <c r="FB62" s="251"/>
      <c r="FC62" s="251"/>
      <c r="FD62" s="251"/>
      <c r="FE62" s="251"/>
      <c r="FF62" s="251"/>
      <c r="FG62" s="251"/>
      <c r="FH62" s="251"/>
      <c r="FI62" s="251"/>
      <c r="FJ62" s="251"/>
      <c r="FK62" s="251"/>
      <c r="FL62" s="251"/>
      <c r="FM62" s="251"/>
      <c r="FN62" s="251"/>
      <c r="FO62" s="251"/>
      <c r="FP62" s="251"/>
      <c r="FQ62" s="251"/>
      <c r="FR62" s="251"/>
      <c r="FS62" s="251"/>
      <c r="FT62" s="251"/>
      <c r="FU62" s="251"/>
      <c r="FV62" s="251"/>
      <c r="FW62" s="251"/>
      <c r="FX62" s="251"/>
      <c r="FY62" s="251"/>
      <c r="FZ62" s="251"/>
      <c r="GA62" s="251"/>
      <c r="GB62" s="251"/>
      <c r="GC62" s="251"/>
      <c r="GD62" s="251"/>
      <c r="GE62" s="251"/>
      <c r="GF62" s="251"/>
      <c r="GG62" s="251"/>
      <c r="GH62" s="251"/>
      <c r="GI62" s="251"/>
      <c r="GJ62" s="251"/>
      <c r="GK62" s="251"/>
      <c r="GL62" s="251"/>
      <c r="GM62" s="251"/>
    </row>
    <row r="63" spans="1:195" s="110" customFormat="1" ht="12" customHeight="1">
      <c r="A63" s="143"/>
      <c r="B63" s="589"/>
      <c r="C63"/>
      <c r="D63"/>
      <c r="E63"/>
      <c r="F63" s="239" t="s">
        <v>470</v>
      </c>
      <c r="G63" s="587"/>
      <c r="H63" s="530"/>
      <c r="I63" s="530"/>
      <c r="J63" s="220" t="s">
        <v>70</v>
      </c>
      <c r="K63" s="142"/>
      <c r="L63" s="142"/>
      <c r="M63" s="142"/>
      <c r="N63" s="142" t="str">
        <f>F63 &amp; "::" &amp; L56</f>
        <v>1.3.2::ACTI</v>
      </c>
      <c r="O63" s="142"/>
      <c r="P63" s="252">
        <f>IF(P66=0,0,P68*1000/P66)</f>
        <v>0</v>
      </c>
      <c r="Q63" s="252">
        <f>IF(Q66=0,0,Q68*1000/Q66)</f>
        <v>0</v>
      </c>
      <c r="R63" s="252">
        <f>IF(R66=0,0,R68*1000/R66)</f>
        <v>5384.7909772097055</v>
      </c>
      <c r="S63" s="252">
        <f>IF(S66=0,0,S68*1000/S66)</f>
        <v>5381.1246230537254</v>
      </c>
      <c r="T63" s="251"/>
      <c r="U63" s="251"/>
      <c r="V63" s="252">
        <f>IF(V66=0,0,V68*1000/V66)</f>
        <v>5384.7909772097055</v>
      </c>
      <c r="W63" s="252">
        <f>IF(W66=0,0,W68*1000/W66)</f>
        <v>5381.1246230537254</v>
      </c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  <c r="BA63" s="251"/>
      <c r="BB63" s="251"/>
      <c r="BC63" s="251"/>
      <c r="BD63" s="252">
        <f>IF(BD66=0,0,BD68*1000/BD66)</f>
        <v>0</v>
      </c>
      <c r="BE63" s="252">
        <f>IF(BE66=0,0,BE68*1000/BE66)</f>
        <v>0</v>
      </c>
      <c r="BF63" s="252">
        <f>IF(BF66=0,0,BF68*1000/BF66)</f>
        <v>0</v>
      </c>
      <c r="BG63" s="252">
        <f>IF(BG66=0,0,BG68*1000/BG66)</f>
        <v>0</v>
      </c>
      <c r="BH63" s="251"/>
      <c r="BI63" s="251"/>
      <c r="BJ63" s="251"/>
      <c r="BK63" s="251"/>
      <c r="BL63" s="251"/>
      <c r="BM63" s="251"/>
      <c r="BN63" s="251"/>
      <c r="BO63" s="251"/>
      <c r="BP63" s="251"/>
      <c r="BQ63" s="251"/>
      <c r="BR63" s="251"/>
      <c r="BS63" s="251"/>
      <c r="BT63" s="251"/>
      <c r="BU63" s="251"/>
      <c r="BV63" s="251"/>
      <c r="BW63" s="251"/>
      <c r="BX63" s="252">
        <f>IF(BX66=0,0,BX68*1000/BX66)</f>
        <v>0</v>
      </c>
      <c r="BY63" s="252">
        <f>IF(BY66=0,0,BY68*1000/BY66)</f>
        <v>0</v>
      </c>
      <c r="BZ63" s="252">
        <f>IF(BZ66=0,0,BZ68*1000/BZ66)</f>
        <v>0</v>
      </c>
      <c r="CA63" s="252">
        <f>IF(CA66=0,0,CA68*1000/CA66)</f>
        <v>0</v>
      </c>
      <c r="CB63" s="251"/>
      <c r="CC63" s="251"/>
      <c r="CD63" s="251"/>
      <c r="CE63" s="251"/>
      <c r="CF63" s="251"/>
      <c r="CG63" s="251"/>
      <c r="CH63" s="251"/>
      <c r="CI63" s="251"/>
      <c r="CJ63" s="251"/>
      <c r="CK63" s="251"/>
      <c r="CL63" s="251"/>
      <c r="CM63" s="251"/>
      <c r="CN63" s="251"/>
      <c r="CO63" s="251"/>
      <c r="CP63" s="251"/>
      <c r="CQ63" s="251"/>
      <c r="CR63" s="251"/>
      <c r="CS63" s="251"/>
      <c r="CT63" s="251"/>
      <c r="CU63" s="251"/>
      <c r="CV63" s="251"/>
      <c r="CW63" s="251"/>
      <c r="CX63" s="251"/>
      <c r="CY63" s="251"/>
      <c r="CZ63" s="251"/>
      <c r="DA63" s="251"/>
      <c r="DB63" s="251"/>
      <c r="DC63" s="251"/>
      <c r="DD63" s="252">
        <f>IF(DD66=0,0,DD68*1000/DD66)</f>
        <v>0</v>
      </c>
      <c r="DE63" s="252">
        <f>IF(DE66=0,0,DE68*1000/DE66)</f>
        <v>0</v>
      </c>
      <c r="DF63" s="252">
        <f>IF(DF66=0,0,DF68*1000/DF66)</f>
        <v>0</v>
      </c>
      <c r="DG63" s="252">
        <f>IF(DG66=0,0,DG68*1000/DG66)</f>
        <v>0</v>
      </c>
      <c r="DH63" s="251"/>
      <c r="DI63" s="251"/>
      <c r="DJ63" s="251"/>
      <c r="DK63" s="251"/>
      <c r="DL63" s="251"/>
      <c r="DM63" s="251"/>
      <c r="DN63" s="251"/>
      <c r="DO63" s="251"/>
      <c r="DP63" s="251"/>
      <c r="DQ63" s="251"/>
      <c r="DR63" s="251"/>
      <c r="DS63" s="251"/>
      <c r="DT63" s="251"/>
      <c r="DU63" s="251"/>
      <c r="DV63" s="251"/>
      <c r="DW63" s="251"/>
      <c r="DX63" s="251"/>
      <c r="DY63" s="251"/>
      <c r="DZ63" s="251"/>
      <c r="EA63" s="251"/>
      <c r="EB63" s="251"/>
      <c r="EC63" s="251"/>
      <c r="ED63" s="251"/>
      <c r="EE63" s="251"/>
      <c r="EF63" s="251"/>
      <c r="EG63" s="251"/>
      <c r="EH63" s="251"/>
      <c r="EI63" s="251"/>
      <c r="EJ63" s="251"/>
      <c r="EK63" s="251"/>
      <c r="EL63" s="251"/>
      <c r="EM63" s="251"/>
      <c r="EN63" s="251"/>
      <c r="EO63" s="251"/>
      <c r="EP63" s="251"/>
      <c r="EQ63" s="251"/>
      <c r="ER63" s="251"/>
      <c r="ES63" s="251"/>
      <c r="ET63" s="251"/>
      <c r="EU63" s="251"/>
      <c r="EV63" s="251"/>
      <c r="EW63" s="251"/>
      <c r="EX63" s="251"/>
      <c r="EY63" s="251"/>
      <c r="EZ63" s="251"/>
      <c r="FA63" s="251"/>
      <c r="FB63" s="251"/>
      <c r="FC63" s="251"/>
      <c r="FD63" s="251"/>
      <c r="FE63" s="251"/>
      <c r="FF63" s="251"/>
      <c r="FG63" s="251"/>
      <c r="FH63" s="251"/>
      <c r="FI63" s="251"/>
      <c r="FJ63" s="251"/>
      <c r="FK63" s="251"/>
      <c r="FL63" s="251"/>
      <c r="FM63" s="251"/>
      <c r="FN63" s="251"/>
      <c r="FO63" s="251"/>
      <c r="FP63" s="251"/>
      <c r="FQ63" s="251"/>
      <c r="FR63" s="251"/>
      <c r="FS63" s="251"/>
      <c r="FT63" s="251"/>
      <c r="FU63" s="251"/>
      <c r="FV63" s="251"/>
      <c r="FW63" s="251"/>
      <c r="FX63" s="251"/>
      <c r="FY63" s="251"/>
      <c r="FZ63" s="251"/>
      <c r="GA63" s="251"/>
      <c r="GB63" s="251"/>
      <c r="GC63" s="251"/>
      <c r="GD63" s="251"/>
      <c r="GE63" s="251"/>
      <c r="GF63" s="251"/>
      <c r="GG63" s="251"/>
      <c r="GH63" s="251"/>
      <c r="GI63" s="251"/>
      <c r="GJ63" s="251"/>
      <c r="GK63" s="251"/>
      <c r="GL63" s="251"/>
      <c r="GM63" s="251"/>
    </row>
    <row r="64" spans="1:195" s="110" customFormat="1" ht="12" customHeight="1">
      <c r="A64" s="143"/>
      <c r="B64" s="589"/>
      <c r="C64"/>
      <c r="D64"/>
      <c r="E64"/>
      <c r="F64" s="239" t="s">
        <v>332</v>
      </c>
      <c r="G64" s="587" t="s">
        <v>473</v>
      </c>
      <c r="H64" s="530"/>
      <c r="I64" s="530"/>
      <c r="J64" s="530"/>
      <c r="K64" s="142"/>
      <c r="L64" s="142"/>
      <c r="M64" s="142"/>
      <c r="N64" s="142" t="str">
        <f>F64 &amp; "::" &amp; L56</f>
        <v>2.1::ACTI</v>
      </c>
      <c r="O64" s="142"/>
      <c r="P64" s="252">
        <f>SUM(T64,X64,AB64)</f>
        <v>0</v>
      </c>
      <c r="Q64" s="252">
        <f>SUM(U64,Y64,AC64)</f>
        <v>0</v>
      </c>
      <c r="R64" s="252">
        <f>SUM(V64,Z64,AD64)</f>
        <v>1784.097</v>
      </c>
      <c r="S64" s="252">
        <f>SUM(W64,AA64,AE64)</f>
        <v>1405.7360000000001</v>
      </c>
      <c r="T64" s="251"/>
      <c r="U64" s="251"/>
      <c r="V64" s="286">
        <v>1784.097</v>
      </c>
      <c r="W64" s="362">
        <v>1405.7360000000001</v>
      </c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  <c r="AW64" s="251"/>
      <c r="AX64" s="251"/>
      <c r="AY64" s="251"/>
      <c r="AZ64" s="251"/>
      <c r="BA64" s="251"/>
      <c r="BB64" s="251"/>
      <c r="BC64" s="251"/>
      <c r="BD64" s="252">
        <f>SUM(BH64,BL64,BP64,BT64)</f>
        <v>0</v>
      </c>
      <c r="BE64" s="252">
        <f>SUM(BI64,BM64,BQ64,BU64)</f>
        <v>0</v>
      </c>
      <c r="BF64" s="252">
        <f>SUM(BJ64,BN64,BR64,BV64)</f>
        <v>0</v>
      </c>
      <c r="BG64" s="252">
        <f>SUM(BK64,BO64,BS64,BW64)</f>
        <v>0</v>
      </c>
      <c r="BH64" s="251"/>
      <c r="BI64" s="251"/>
      <c r="BJ64" s="251"/>
      <c r="BK64" s="251"/>
      <c r="BL64" s="251"/>
      <c r="BM64" s="251"/>
      <c r="BN64" s="251"/>
      <c r="BO64" s="251"/>
      <c r="BP64" s="251"/>
      <c r="BQ64" s="251"/>
      <c r="BR64" s="251"/>
      <c r="BS64" s="251"/>
      <c r="BT64" s="251"/>
      <c r="BU64" s="251"/>
      <c r="BV64" s="251"/>
      <c r="BW64" s="251"/>
      <c r="BX64" s="252">
        <f>SUM(CB64,CF64,CJ64,CN64,CR64,CV64)</f>
        <v>0</v>
      </c>
      <c r="BY64" s="252">
        <f>SUM(CC64,CG64,CK64,CO64,CS64,CW64)</f>
        <v>0</v>
      </c>
      <c r="BZ64" s="252">
        <f>SUM(CD64,CH64,CL64,CP64,CT64,CX64)</f>
        <v>0</v>
      </c>
      <c r="CA64" s="252">
        <f>SUM(CE64,CI64,CM64,CQ64,CU64,CY64)</f>
        <v>0</v>
      </c>
      <c r="CB64" s="251"/>
      <c r="CC64" s="251"/>
      <c r="CD64" s="251"/>
      <c r="CE64" s="251"/>
      <c r="CF64" s="251"/>
      <c r="CG64" s="251"/>
      <c r="CH64" s="251"/>
      <c r="CI64" s="251"/>
      <c r="CJ64" s="251"/>
      <c r="CK64" s="251"/>
      <c r="CL64" s="251"/>
      <c r="CM64" s="251"/>
      <c r="CN64" s="251"/>
      <c r="CO64" s="251"/>
      <c r="CP64" s="251"/>
      <c r="CQ64" s="251"/>
      <c r="CR64" s="251"/>
      <c r="CS64" s="251"/>
      <c r="CT64" s="251"/>
      <c r="CU64" s="251"/>
      <c r="CV64" s="251"/>
      <c r="CW64" s="251"/>
      <c r="CX64" s="251"/>
      <c r="CY64" s="251"/>
      <c r="CZ64" s="251"/>
      <c r="DA64" s="251"/>
      <c r="DB64" s="251"/>
      <c r="DC64" s="251"/>
      <c r="DD64" s="252">
        <f>SUM(DH64,DL64,DP64,DT64,DX64,EB64,EF64,EJ64,EN64)</f>
        <v>0</v>
      </c>
      <c r="DE64" s="252">
        <f>SUM(DI64,DM64,DQ64,DU64,DY64,EC64,EG64,EK64,EO64)</f>
        <v>0</v>
      </c>
      <c r="DF64" s="252">
        <f>SUM(DJ64,DN64,DR64,DV64,DZ64,ED64,EH64,EL64,EP64)</f>
        <v>0</v>
      </c>
      <c r="DG64" s="252">
        <f>SUM(DK64,DO64,DS64,DW64,EA64,EE64,EI64,EM64,EQ64)</f>
        <v>0</v>
      </c>
      <c r="DH64" s="251"/>
      <c r="DI64" s="251"/>
      <c r="DJ64" s="251"/>
      <c r="DK64" s="251"/>
      <c r="DL64" s="251"/>
      <c r="DM64" s="251"/>
      <c r="DN64" s="251"/>
      <c r="DO64" s="251"/>
      <c r="DP64" s="251"/>
      <c r="DQ64" s="251"/>
      <c r="DR64" s="251"/>
      <c r="DS64" s="251"/>
      <c r="DT64" s="251"/>
      <c r="DU64" s="251"/>
      <c r="DV64" s="251"/>
      <c r="DW64" s="251"/>
      <c r="DX64" s="251"/>
      <c r="DY64" s="251"/>
      <c r="DZ64" s="251"/>
      <c r="EA64" s="251"/>
      <c r="EB64" s="251"/>
      <c r="EC64" s="251"/>
      <c r="ED64" s="251"/>
      <c r="EE64" s="251"/>
      <c r="EF64" s="251"/>
      <c r="EG64" s="251"/>
      <c r="EH64" s="251"/>
      <c r="EI64" s="251"/>
      <c r="EJ64" s="251"/>
      <c r="EK64" s="251"/>
      <c r="EL64" s="251"/>
      <c r="EM64" s="251"/>
      <c r="EN64" s="251"/>
      <c r="EO64" s="251"/>
      <c r="EP64" s="251"/>
      <c r="EQ64" s="251"/>
      <c r="ER64" s="251"/>
      <c r="ES64" s="251"/>
      <c r="ET64" s="251"/>
      <c r="EU64" s="251"/>
      <c r="EV64" s="251"/>
      <c r="EW64" s="251"/>
      <c r="EX64" s="251"/>
      <c r="EY64" s="251"/>
      <c r="EZ64" s="251"/>
      <c r="FA64" s="251"/>
      <c r="FB64" s="251"/>
      <c r="FC64" s="251"/>
      <c r="FD64" s="251"/>
      <c r="FE64" s="251"/>
      <c r="FF64" s="251"/>
      <c r="FG64" s="251"/>
      <c r="FH64" s="251"/>
      <c r="FI64" s="251"/>
      <c r="FJ64" s="251"/>
      <c r="FK64" s="251"/>
      <c r="FL64" s="251"/>
      <c r="FM64" s="251"/>
      <c r="FN64" s="251"/>
      <c r="FO64" s="251"/>
      <c r="FP64" s="251"/>
      <c r="FQ64" s="251"/>
      <c r="FR64" s="251"/>
      <c r="FS64" s="251"/>
      <c r="FT64" s="251"/>
      <c r="FU64" s="251"/>
      <c r="FV64" s="251"/>
      <c r="FW64" s="251"/>
      <c r="FX64" s="251"/>
      <c r="FY64" s="251"/>
      <c r="FZ64" s="251"/>
      <c r="GA64" s="251"/>
      <c r="GB64" s="251"/>
      <c r="GC64" s="251"/>
      <c r="GD64" s="251"/>
      <c r="GE64" s="251"/>
      <c r="GF64" s="251"/>
      <c r="GG64" s="251"/>
      <c r="GH64" s="251"/>
      <c r="GI64" s="251"/>
      <c r="GJ64" s="251"/>
      <c r="GK64" s="251"/>
      <c r="GL64" s="251"/>
      <c r="GM64" s="251"/>
    </row>
    <row r="65" spans="1:195" s="110" customFormat="1" ht="12" customHeight="1">
      <c r="A65" s="143"/>
      <c r="B65" s="589"/>
      <c r="C65"/>
      <c r="D65"/>
      <c r="E65"/>
      <c r="F65" s="239" t="s">
        <v>333</v>
      </c>
      <c r="G65" s="587" t="s">
        <v>347</v>
      </c>
      <c r="H65" s="530"/>
      <c r="I65" s="530"/>
      <c r="J65" s="530"/>
      <c r="K65" s="142"/>
      <c r="L65" s="142"/>
      <c r="M65" s="142"/>
      <c r="N65" s="142" t="str">
        <f>F65 &amp; "::" &amp; L56</f>
        <v>2.2::ACTI</v>
      </c>
      <c r="O65" s="142"/>
      <c r="P65" s="251"/>
      <c r="Q65" s="251"/>
      <c r="R65" s="251"/>
      <c r="S65" s="251"/>
      <c r="T65" s="251"/>
      <c r="U65" s="251"/>
      <c r="V65" s="286">
        <v>1.1539999999999999</v>
      </c>
      <c r="W65" s="362">
        <v>1.1539999999999999</v>
      </c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251"/>
      <c r="BQ65" s="251"/>
      <c r="BR65" s="251"/>
      <c r="BS65" s="251"/>
      <c r="BT65" s="251"/>
      <c r="BU65" s="251"/>
      <c r="BV65" s="251"/>
      <c r="BW65" s="251"/>
      <c r="BX65" s="251"/>
      <c r="BY65" s="251"/>
      <c r="BZ65" s="251"/>
      <c r="CA65" s="251"/>
      <c r="CB65" s="251"/>
      <c r="CC65" s="251"/>
      <c r="CD65" s="251"/>
      <c r="CE65" s="251"/>
      <c r="CF65" s="251"/>
      <c r="CG65" s="251"/>
      <c r="CH65" s="251"/>
      <c r="CI65" s="251"/>
      <c r="CJ65" s="251"/>
      <c r="CK65" s="251"/>
      <c r="CL65" s="251"/>
      <c r="CM65" s="251"/>
      <c r="CN65" s="251"/>
      <c r="CO65" s="251"/>
      <c r="CP65" s="251"/>
      <c r="CQ65" s="251"/>
      <c r="CR65" s="251"/>
      <c r="CS65" s="251"/>
      <c r="CT65" s="251"/>
      <c r="CU65" s="251"/>
      <c r="CV65" s="251"/>
      <c r="CW65" s="251"/>
      <c r="CX65" s="251"/>
      <c r="CY65" s="251"/>
      <c r="CZ65" s="251"/>
      <c r="DA65" s="251"/>
      <c r="DB65" s="251"/>
      <c r="DC65" s="251"/>
      <c r="DD65" s="251"/>
      <c r="DE65" s="251"/>
      <c r="DF65" s="251"/>
      <c r="DG65" s="251"/>
      <c r="DH65" s="251"/>
      <c r="DI65" s="251"/>
      <c r="DJ65" s="251"/>
      <c r="DK65" s="251"/>
      <c r="DL65" s="251"/>
      <c r="DM65" s="251"/>
      <c r="DN65" s="251"/>
      <c r="DO65" s="251"/>
      <c r="DP65" s="251"/>
      <c r="DQ65" s="251"/>
      <c r="DR65" s="251"/>
      <c r="DS65" s="251"/>
      <c r="DT65" s="251"/>
      <c r="DU65" s="251"/>
      <c r="DV65" s="251"/>
      <c r="DW65" s="251"/>
      <c r="DX65" s="251"/>
      <c r="DY65" s="251"/>
      <c r="DZ65" s="251"/>
      <c r="EA65" s="251"/>
      <c r="EB65" s="251"/>
      <c r="EC65" s="251"/>
      <c r="ED65" s="251"/>
      <c r="EE65" s="251"/>
      <c r="EF65" s="251"/>
      <c r="EG65" s="251"/>
      <c r="EH65" s="251"/>
      <c r="EI65" s="251"/>
      <c r="EJ65" s="251"/>
      <c r="EK65" s="251"/>
      <c r="EL65" s="251"/>
      <c r="EM65" s="251"/>
      <c r="EN65" s="251"/>
      <c r="EO65" s="251"/>
      <c r="EP65" s="251"/>
      <c r="EQ65" s="251"/>
      <c r="ER65" s="251"/>
      <c r="ES65" s="251"/>
      <c r="ET65" s="251"/>
      <c r="EU65" s="251"/>
      <c r="EV65" s="251"/>
      <c r="EW65" s="251"/>
      <c r="EX65" s="251"/>
      <c r="EY65" s="251"/>
      <c r="EZ65" s="251"/>
      <c r="FA65" s="251"/>
      <c r="FB65" s="251"/>
      <c r="FC65" s="251"/>
      <c r="FD65" s="251"/>
      <c r="FE65" s="251"/>
      <c r="FF65" s="251"/>
      <c r="FG65" s="251"/>
      <c r="FH65" s="251"/>
      <c r="FI65" s="251"/>
      <c r="FJ65" s="251"/>
      <c r="FK65" s="251"/>
      <c r="FL65" s="251"/>
      <c r="FM65" s="251"/>
      <c r="FN65" s="251"/>
      <c r="FO65" s="251"/>
      <c r="FP65" s="251"/>
      <c r="FQ65" s="251"/>
      <c r="FR65" s="251"/>
      <c r="FS65" s="251"/>
      <c r="FT65" s="251"/>
      <c r="FU65" s="251"/>
      <c r="FV65" s="251"/>
      <c r="FW65" s="251"/>
      <c r="FX65" s="251"/>
      <c r="FY65" s="251"/>
      <c r="FZ65" s="251"/>
      <c r="GA65" s="251"/>
      <c r="GB65" s="251"/>
      <c r="GC65" s="251"/>
      <c r="GD65" s="251"/>
      <c r="GE65" s="251"/>
      <c r="GF65" s="251"/>
      <c r="GG65" s="251"/>
      <c r="GH65" s="251"/>
      <c r="GI65" s="251"/>
      <c r="GJ65" s="251"/>
      <c r="GK65" s="251"/>
      <c r="GL65" s="251"/>
      <c r="GM65" s="251"/>
    </row>
    <row r="66" spans="1:195" s="110" customFormat="1" ht="12" customHeight="1">
      <c r="A66" s="143"/>
      <c r="B66" s="589"/>
      <c r="C66"/>
      <c r="D66"/>
      <c r="E66"/>
      <c r="F66" s="239" t="s">
        <v>335</v>
      </c>
      <c r="G66" s="587" t="s">
        <v>432</v>
      </c>
      <c r="H66" s="530"/>
      <c r="I66" s="530"/>
      <c r="J66" s="530"/>
      <c r="K66" s="142"/>
      <c r="L66" s="142"/>
      <c r="M66" s="142"/>
      <c r="N66" s="142" t="str">
        <f>F66 &amp; "::" &amp; L56</f>
        <v>2.3::ACTI</v>
      </c>
      <c r="O66" s="142"/>
      <c r="P66" s="252">
        <f t="shared" ref="P66:S68" si="119">SUM(T66,X66,AB66)</f>
        <v>0</v>
      </c>
      <c r="Q66" s="252">
        <f t="shared" si="119"/>
        <v>0</v>
      </c>
      <c r="R66" s="252">
        <f t="shared" si="119"/>
        <v>2058.8479379999999</v>
      </c>
      <c r="S66" s="252">
        <f t="shared" si="119"/>
        <v>1622.2193440000001</v>
      </c>
      <c r="T66" s="251"/>
      <c r="U66" s="251"/>
      <c r="V66" s="252">
        <f>V64*V65</f>
        <v>2058.8479379999999</v>
      </c>
      <c r="W66" s="252">
        <f>W64*W65</f>
        <v>1622.2193440000001</v>
      </c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/>
      <c r="AW66" s="251"/>
      <c r="AX66" s="251"/>
      <c r="AY66" s="251"/>
      <c r="AZ66" s="251"/>
      <c r="BA66" s="251"/>
      <c r="BB66" s="251"/>
      <c r="BC66" s="251"/>
      <c r="BD66" s="252">
        <f t="shared" ref="BD66:BF68" si="120">SUM(BH66,BL66,BP66,BT66)</f>
        <v>0</v>
      </c>
      <c r="BE66" s="252">
        <f t="shared" si="120"/>
        <v>0</v>
      </c>
      <c r="BF66" s="252">
        <f t="shared" si="120"/>
        <v>0</v>
      </c>
      <c r="BG66" s="252">
        <f>SUM(BK66,BO66,BS66,BW66)</f>
        <v>0</v>
      </c>
      <c r="BH66" s="251"/>
      <c r="BI66" s="251"/>
      <c r="BJ66" s="251"/>
      <c r="BK66" s="251"/>
      <c r="BL66" s="251"/>
      <c r="BM66" s="251"/>
      <c r="BN66" s="251"/>
      <c r="BO66" s="251"/>
      <c r="BP66" s="251"/>
      <c r="BQ66" s="251"/>
      <c r="BR66" s="251"/>
      <c r="BS66" s="251"/>
      <c r="BT66" s="251"/>
      <c r="BU66" s="251"/>
      <c r="BV66" s="251"/>
      <c r="BW66" s="251"/>
      <c r="BX66" s="252">
        <f t="shared" ref="BX66:CA68" si="121">SUM(CB66,CF66,CJ66,CN66,CR66,CV66)</f>
        <v>0</v>
      </c>
      <c r="BY66" s="252">
        <f t="shared" si="121"/>
        <v>0</v>
      </c>
      <c r="BZ66" s="252">
        <f t="shared" si="121"/>
        <v>0</v>
      </c>
      <c r="CA66" s="252">
        <f t="shared" si="121"/>
        <v>0</v>
      </c>
      <c r="CB66" s="251"/>
      <c r="CC66" s="251"/>
      <c r="CD66" s="251"/>
      <c r="CE66" s="251"/>
      <c r="CF66" s="251"/>
      <c r="CG66" s="251"/>
      <c r="CH66" s="251"/>
      <c r="CI66" s="251"/>
      <c r="CJ66" s="251"/>
      <c r="CK66" s="251"/>
      <c r="CL66" s="251"/>
      <c r="CM66" s="251"/>
      <c r="CN66" s="251"/>
      <c r="CO66" s="251"/>
      <c r="CP66" s="251"/>
      <c r="CQ66" s="251"/>
      <c r="CR66" s="251"/>
      <c r="CS66" s="251"/>
      <c r="CT66" s="251"/>
      <c r="CU66" s="251"/>
      <c r="CV66" s="251"/>
      <c r="CW66" s="251"/>
      <c r="CX66" s="251"/>
      <c r="CY66" s="251"/>
      <c r="CZ66" s="251"/>
      <c r="DA66" s="251"/>
      <c r="DB66" s="251"/>
      <c r="DC66" s="251"/>
      <c r="DD66" s="252">
        <f t="shared" ref="DD66:DG68" si="122">SUM(DH66,DL66,DP66,DT66,DX66,EB66,EF66,EJ66,EN66)</f>
        <v>0</v>
      </c>
      <c r="DE66" s="252">
        <f t="shared" si="122"/>
        <v>0</v>
      </c>
      <c r="DF66" s="252">
        <f t="shared" si="122"/>
        <v>0</v>
      </c>
      <c r="DG66" s="252">
        <f t="shared" si="122"/>
        <v>0</v>
      </c>
      <c r="DH66" s="251"/>
      <c r="DI66" s="251"/>
      <c r="DJ66" s="251"/>
      <c r="DK66" s="251"/>
      <c r="DL66" s="251"/>
      <c r="DM66" s="251"/>
      <c r="DN66" s="251"/>
      <c r="DO66" s="251"/>
      <c r="DP66" s="251"/>
      <c r="DQ66" s="251"/>
      <c r="DR66" s="251"/>
      <c r="DS66" s="251"/>
      <c r="DT66" s="251"/>
      <c r="DU66" s="251"/>
      <c r="DV66" s="251"/>
      <c r="DW66" s="251"/>
      <c r="DX66" s="251"/>
      <c r="DY66" s="251"/>
      <c r="DZ66" s="251"/>
      <c r="EA66" s="251"/>
      <c r="EB66" s="251"/>
      <c r="EC66" s="251"/>
      <c r="ED66" s="251"/>
      <c r="EE66" s="251"/>
      <c r="EF66" s="251"/>
      <c r="EG66" s="251"/>
      <c r="EH66" s="251"/>
      <c r="EI66" s="251"/>
      <c r="EJ66" s="251"/>
      <c r="EK66" s="251"/>
      <c r="EL66" s="251"/>
      <c r="EM66" s="251"/>
      <c r="EN66" s="251"/>
      <c r="EO66" s="251"/>
      <c r="EP66" s="251"/>
      <c r="EQ66" s="251"/>
      <c r="ER66" s="251"/>
      <c r="ES66" s="251"/>
      <c r="ET66" s="251"/>
      <c r="EU66" s="251"/>
      <c r="EV66" s="251"/>
      <c r="EW66" s="251"/>
      <c r="EX66" s="251"/>
      <c r="EY66" s="251"/>
      <c r="EZ66" s="251"/>
      <c r="FA66" s="251"/>
      <c r="FB66" s="251"/>
      <c r="FC66" s="251"/>
      <c r="FD66" s="251"/>
      <c r="FE66" s="251"/>
      <c r="FF66" s="251"/>
      <c r="FG66" s="251"/>
      <c r="FH66" s="251"/>
      <c r="FI66" s="251"/>
      <c r="FJ66" s="251"/>
      <c r="FK66" s="251"/>
      <c r="FL66" s="251"/>
      <c r="FM66" s="251"/>
      <c r="FN66" s="251"/>
      <c r="FO66" s="251"/>
      <c r="FP66" s="251"/>
      <c r="FQ66" s="251"/>
      <c r="FR66" s="251"/>
      <c r="FS66" s="251"/>
      <c r="FT66" s="251"/>
      <c r="FU66" s="251"/>
      <c r="FV66" s="251"/>
      <c r="FW66" s="251"/>
      <c r="FX66" s="251"/>
      <c r="FY66" s="251"/>
      <c r="FZ66" s="251"/>
      <c r="GA66" s="251"/>
      <c r="GB66" s="251"/>
      <c r="GC66" s="251"/>
      <c r="GD66" s="251"/>
      <c r="GE66" s="251"/>
      <c r="GF66" s="251"/>
      <c r="GG66" s="251"/>
      <c r="GH66" s="251"/>
      <c r="GI66" s="251"/>
      <c r="GJ66" s="251"/>
      <c r="GK66" s="251"/>
      <c r="GL66" s="251"/>
      <c r="GM66" s="251"/>
    </row>
    <row r="67" spans="1:195" s="110" customFormat="1" ht="12" customHeight="1">
      <c r="A67" s="143"/>
      <c r="B67" s="589"/>
      <c r="C67"/>
      <c r="D67"/>
      <c r="E67"/>
      <c r="F67" s="239" t="s">
        <v>103</v>
      </c>
      <c r="G67" s="592" t="s">
        <v>433</v>
      </c>
      <c r="H67" s="586"/>
      <c r="I67" s="586"/>
      <c r="J67" s="220" t="s">
        <v>69</v>
      </c>
      <c r="K67" s="142"/>
      <c r="L67" s="142"/>
      <c r="M67" s="142"/>
      <c r="N67" s="142" t="str">
        <f>F67 &amp; "::" &amp; L56</f>
        <v>3.1::ACTI</v>
      </c>
      <c r="O67" s="142"/>
      <c r="P67" s="252">
        <f t="shared" si="119"/>
        <v>0</v>
      </c>
      <c r="Q67" s="252">
        <f t="shared" si="119"/>
        <v>0</v>
      </c>
      <c r="R67" s="252">
        <f t="shared" si="119"/>
        <v>9238.7214999910047</v>
      </c>
      <c r="S67" s="252">
        <f t="shared" si="119"/>
        <v>7274.4703799937188</v>
      </c>
      <c r="T67" s="251"/>
      <c r="U67" s="251"/>
      <c r="V67" s="252">
        <f>V60*V64/1000</f>
        <v>9238.7214999910047</v>
      </c>
      <c r="W67" s="252">
        <f>W60*W64/1000</f>
        <v>7274.4703799937188</v>
      </c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  <c r="BB67" s="251"/>
      <c r="BC67" s="251"/>
      <c r="BD67" s="252">
        <f t="shared" si="120"/>
        <v>0</v>
      </c>
      <c r="BE67" s="252">
        <f t="shared" si="120"/>
        <v>0</v>
      </c>
      <c r="BF67" s="252">
        <f t="shared" si="120"/>
        <v>0</v>
      </c>
      <c r="BG67" s="252">
        <f>SUM(BK67,BO67,BS67,BW67)</f>
        <v>0</v>
      </c>
      <c r="BH67" s="251"/>
      <c r="BI67" s="251"/>
      <c r="BJ67" s="251"/>
      <c r="BK67" s="251"/>
      <c r="BL67" s="251"/>
      <c r="BM67" s="251"/>
      <c r="BN67" s="251"/>
      <c r="BO67" s="251"/>
      <c r="BP67" s="251"/>
      <c r="BQ67" s="251"/>
      <c r="BR67" s="251"/>
      <c r="BS67" s="251"/>
      <c r="BT67" s="251"/>
      <c r="BU67" s="251"/>
      <c r="BV67" s="251"/>
      <c r="BW67" s="251"/>
      <c r="BX67" s="252">
        <f t="shared" si="121"/>
        <v>0</v>
      </c>
      <c r="BY67" s="252">
        <f t="shared" si="121"/>
        <v>0</v>
      </c>
      <c r="BZ67" s="252">
        <f t="shared" si="121"/>
        <v>0</v>
      </c>
      <c r="CA67" s="252">
        <f t="shared" si="121"/>
        <v>0</v>
      </c>
      <c r="CB67" s="251"/>
      <c r="CC67" s="251"/>
      <c r="CD67" s="251"/>
      <c r="CE67" s="251"/>
      <c r="CF67" s="251"/>
      <c r="CG67" s="251"/>
      <c r="CH67" s="251"/>
      <c r="CI67" s="251"/>
      <c r="CJ67" s="251"/>
      <c r="CK67" s="251"/>
      <c r="CL67" s="251"/>
      <c r="CM67" s="251"/>
      <c r="CN67" s="251"/>
      <c r="CO67" s="251"/>
      <c r="CP67" s="251"/>
      <c r="CQ67" s="251"/>
      <c r="CR67" s="251"/>
      <c r="CS67" s="251"/>
      <c r="CT67" s="251"/>
      <c r="CU67" s="251"/>
      <c r="CV67" s="251"/>
      <c r="CW67" s="251"/>
      <c r="CX67" s="251"/>
      <c r="CY67" s="251"/>
      <c r="CZ67" s="251"/>
      <c r="DA67" s="251"/>
      <c r="DB67" s="251"/>
      <c r="DC67" s="251"/>
      <c r="DD67" s="252">
        <f t="shared" si="122"/>
        <v>0</v>
      </c>
      <c r="DE67" s="252">
        <f t="shared" si="122"/>
        <v>0</v>
      </c>
      <c r="DF67" s="252">
        <f t="shared" si="122"/>
        <v>0</v>
      </c>
      <c r="DG67" s="252">
        <f t="shared" si="122"/>
        <v>0</v>
      </c>
      <c r="DH67" s="251"/>
      <c r="DI67" s="251"/>
      <c r="DJ67" s="251"/>
      <c r="DK67" s="251"/>
      <c r="DL67" s="251"/>
      <c r="DM67" s="251"/>
      <c r="DN67" s="251"/>
      <c r="DO67" s="251"/>
      <c r="DP67" s="251"/>
      <c r="DQ67" s="251"/>
      <c r="DR67" s="251"/>
      <c r="DS67" s="251"/>
      <c r="DT67" s="251"/>
      <c r="DU67" s="251"/>
      <c r="DV67" s="251"/>
      <c r="DW67" s="251"/>
      <c r="DX67" s="251"/>
      <c r="DY67" s="251"/>
      <c r="DZ67" s="251"/>
      <c r="EA67" s="251"/>
      <c r="EB67" s="251"/>
      <c r="EC67" s="251"/>
      <c r="ED67" s="251"/>
      <c r="EE67" s="251"/>
      <c r="EF67" s="251"/>
      <c r="EG67" s="251"/>
      <c r="EH67" s="251"/>
      <c r="EI67" s="251"/>
      <c r="EJ67" s="251"/>
      <c r="EK67" s="251"/>
      <c r="EL67" s="251"/>
      <c r="EM67" s="251"/>
      <c r="EN67" s="251"/>
      <c r="EO67" s="251"/>
      <c r="EP67" s="251"/>
      <c r="EQ67" s="251"/>
      <c r="ER67" s="251"/>
      <c r="ES67" s="251"/>
      <c r="ET67" s="251"/>
      <c r="EU67" s="251"/>
      <c r="EV67" s="251"/>
      <c r="EW67" s="251"/>
      <c r="EX67" s="251"/>
      <c r="EY67" s="251"/>
      <c r="EZ67" s="251"/>
      <c r="FA67" s="251"/>
      <c r="FB67" s="251"/>
      <c r="FC67" s="251"/>
      <c r="FD67" s="251"/>
      <c r="FE67" s="251"/>
      <c r="FF67" s="251"/>
      <c r="FG67" s="251"/>
      <c r="FH67" s="251"/>
      <c r="FI67" s="251"/>
      <c r="FJ67" s="251"/>
      <c r="FK67" s="251"/>
      <c r="FL67" s="251"/>
      <c r="FM67" s="251"/>
      <c r="FN67" s="251"/>
      <c r="FO67" s="251"/>
      <c r="FP67" s="251"/>
      <c r="FQ67" s="251"/>
      <c r="FR67" s="251"/>
      <c r="FS67" s="251"/>
      <c r="FT67" s="251"/>
      <c r="FU67" s="251"/>
      <c r="FV67" s="251"/>
      <c r="FW67" s="251"/>
      <c r="FX67" s="251"/>
      <c r="FY67" s="251"/>
      <c r="FZ67" s="251"/>
      <c r="GA67" s="251"/>
      <c r="GB67" s="251"/>
      <c r="GC67" s="251"/>
      <c r="GD67" s="251"/>
      <c r="GE67" s="251"/>
      <c r="GF67" s="251"/>
      <c r="GG67" s="251"/>
      <c r="GH67" s="251"/>
      <c r="GI67" s="251"/>
      <c r="GJ67" s="251"/>
      <c r="GK67" s="251"/>
      <c r="GL67" s="251"/>
      <c r="GM67" s="251"/>
    </row>
    <row r="68" spans="1:195" s="110" customFormat="1" ht="12" customHeight="1">
      <c r="A68" s="143"/>
      <c r="B68" s="589"/>
      <c r="C68"/>
      <c r="D68"/>
      <c r="E68"/>
      <c r="F68" s="239" t="s">
        <v>104</v>
      </c>
      <c r="G68" s="592"/>
      <c r="H68" s="586"/>
      <c r="I68" s="586"/>
      <c r="J68" s="220" t="s">
        <v>70</v>
      </c>
      <c r="K68" s="142"/>
      <c r="L68" s="142"/>
      <c r="M68" s="142"/>
      <c r="N68" s="142" t="str">
        <f>F68 &amp; "::" &amp; L56</f>
        <v>3.2::ACTI</v>
      </c>
      <c r="O68" s="142"/>
      <c r="P68" s="252">
        <f t="shared" si="119"/>
        <v>0</v>
      </c>
      <c r="Q68" s="252">
        <f t="shared" si="119"/>
        <v>0</v>
      </c>
      <c r="R68" s="252">
        <f t="shared" si="119"/>
        <v>11086.465799989206</v>
      </c>
      <c r="S68" s="252">
        <f t="shared" si="119"/>
        <v>8729.3644559924614</v>
      </c>
      <c r="T68" s="251"/>
      <c r="U68" s="251"/>
      <c r="V68" s="252">
        <f>V61*V64/1000</f>
        <v>11086.465799989206</v>
      </c>
      <c r="W68" s="252">
        <f>W61*W64/1000</f>
        <v>8729.3644559924614</v>
      </c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2">
        <f t="shared" si="120"/>
        <v>0</v>
      </c>
      <c r="BE68" s="252">
        <f t="shared" si="120"/>
        <v>0</v>
      </c>
      <c r="BF68" s="252">
        <f t="shared" si="120"/>
        <v>0</v>
      </c>
      <c r="BG68" s="252">
        <f>SUM(BK68,BO68,BS68,BW68)</f>
        <v>0</v>
      </c>
      <c r="BH68" s="251"/>
      <c r="BI68" s="251"/>
      <c r="BJ68" s="251"/>
      <c r="BK68" s="251"/>
      <c r="BL68" s="251"/>
      <c r="BM68" s="251"/>
      <c r="BN68" s="251"/>
      <c r="BO68" s="251"/>
      <c r="BP68" s="251"/>
      <c r="BQ68" s="251"/>
      <c r="BR68" s="251"/>
      <c r="BS68" s="251"/>
      <c r="BT68" s="251"/>
      <c r="BU68" s="251"/>
      <c r="BV68" s="251"/>
      <c r="BW68" s="251"/>
      <c r="BX68" s="252">
        <f t="shared" si="121"/>
        <v>0</v>
      </c>
      <c r="BY68" s="252">
        <f t="shared" si="121"/>
        <v>0</v>
      </c>
      <c r="BZ68" s="252">
        <f t="shared" si="121"/>
        <v>0</v>
      </c>
      <c r="CA68" s="252">
        <f t="shared" si="121"/>
        <v>0</v>
      </c>
      <c r="CB68" s="251"/>
      <c r="CC68" s="251"/>
      <c r="CD68" s="251"/>
      <c r="CE68" s="251"/>
      <c r="CF68" s="251"/>
      <c r="CG68" s="251"/>
      <c r="CH68" s="251"/>
      <c r="CI68" s="251"/>
      <c r="CJ68" s="251"/>
      <c r="CK68" s="251"/>
      <c r="CL68" s="251"/>
      <c r="CM68" s="251"/>
      <c r="CN68" s="251"/>
      <c r="CO68" s="251"/>
      <c r="CP68" s="251"/>
      <c r="CQ68" s="251"/>
      <c r="CR68" s="251"/>
      <c r="CS68" s="251"/>
      <c r="CT68" s="251"/>
      <c r="CU68" s="251"/>
      <c r="CV68" s="251"/>
      <c r="CW68" s="251"/>
      <c r="CX68" s="251"/>
      <c r="CY68" s="251"/>
      <c r="CZ68" s="251"/>
      <c r="DA68" s="251"/>
      <c r="DB68" s="251"/>
      <c r="DC68" s="251"/>
      <c r="DD68" s="252">
        <f t="shared" si="122"/>
        <v>0</v>
      </c>
      <c r="DE68" s="252">
        <f t="shared" si="122"/>
        <v>0</v>
      </c>
      <c r="DF68" s="252">
        <f t="shared" si="122"/>
        <v>0</v>
      </c>
      <c r="DG68" s="252">
        <f t="shared" si="122"/>
        <v>0</v>
      </c>
      <c r="DH68" s="251"/>
      <c r="DI68" s="251"/>
      <c r="DJ68" s="251"/>
      <c r="DK68" s="251"/>
      <c r="DL68" s="251"/>
      <c r="DM68" s="251"/>
      <c r="DN68" s="251"/>
      <c r="DO68" s="251"/>
      <c r="DP68" s="251"/>
      <c r="DQ68" s="251"/>
      <c r="DR68" s="251"/>
      <c r="DS68" s="251"/>
      <c r="DT68" s="251"/>
      <c r="DU68" s="251"/>
      <c r="DV68" s="251"/>
      <c r="DW68" s="251"/>
      <c r="DX68" s="251"/>
      <c r="DY68" s="251"/>
      <c r="DZ68" s="251"/>
      <c r="EA68" s="251"/>
      <c r="EB68" s="251"/>
      <c r="EC68" s="251"/>
      <c r="ED68" s="251"/>
      <c r="EE68" s="251"/>
      <c r="EF68" s="251"/>
      <c r="EG68" s="251"/>
      <c r="EH68" s="251"/>
      <c r="EI68" s="251"/>
      <c r="EJ68" s="251"/>
      <c r="EK68" s="251"/>
      <c r="EL68" s="251"/>
      <c r="EM68" s="251"/>
      <c r="EN68" s="251"/>
      <c r="EO68" s="251"/>
      <c r="EP68" s="251"/>
      <c r="EQ68" s="251"/>
      <c r="ER68" s="251"/>
      <c r="ES68" s="251"/>
      <c r="ET68" s="251"/>
      <c r="EU68" s="251"/>
      <c r="EV68" s="251"/>
      <c r="EW68" s="251"/>
      <c r="EX68" s="251"/>
      <c r="EY68" s="251"/>
      <c r="EZ68" s="251"/>
      <c r="FA68" s="251"/>
      <c r="FB68" s="251"/>
      <c r="FC68" s="251"/>
      <c r="FD68" s="251"/>
      <c r="FE68" s="251"/>
      <c r="FF68" s="251"/>
      <c r="FG68" s="251"/>
      <c r="FH68" s="251"/>
      <c r="FI68" s="251"/>
      <c r="FJ68" s="251"/>
      <c r="FK68" s="251"/>
      <c r="FL68" s="251"/>
      <c r="FM68" s="251"/>
      <c r="FN68" s="251"/>
      <c r="FO68" s="251"/>
      <c r="FP68" s="251"/>
      <c r="FQ68" s="251"/>
      <c r="FR68" s="251"/>
      <c r="FS68" s="251"/>
      <c r="FT68" s="251"/>
      <c r="FU68" s="251"/>
      <c r="FV68" s="251"/>
      <c r="FW68" s="251"/>
      <c r="FX68" s="251"/>
      <c r="FY68" s="251"/>
      <c r="FZ68" s="251"/>
      <c r="GA68" s="251"/>
      <c r="GB68" s="251"/>
      <c r="GC68" s="251"/>
      <c r="GD68" s="251"/>
      <c r="GE68" s="251"/>
      <c r="GF68" s="251"/>
      <c r="GG68" s="251"/>
      <c r="GH68" s="251"/>
      <c r="GI68" s="251"/>
      <c r="GJ68" s="251"/>
      <c r="GK68" s="251"/>
      <c r="GL68" s="251"/>
      <c r="GM68" s="251"/>
    </row>
    <row r="69" spans="1:195" s="110" customFormat="1" ht="12" customHeight="1">
      <c r="A69" s="143"/>
      <c r="B69" s="589"/>
      <c r="C69"/>
      <c r="D69"/>
      <c r="E69"/>
      <c r="F69" s="239" t="s">
        <v>105</v>
      </c>
      <c r="G69" s="587" t="s">
        <v>434</v>
      </c>
      <c r="H69" s="533"/>
      <c r="I69" s="531" t="s">
        <v>452</v>
      </c>
      <c r="J69" s="220" t="s">
        <v>69</v>
      </c>
      <c r="K69" s="142"/>
      <c r="L69" s="142"/>
      <c r="M69" s="142"/>
      <c r="N69" s="142" t="str">
        <f>F69 &amp; "::" &amp; L56</f>
        <v>4.1.1::ACTI</v>
      </c>
      <c r="O69" s="142"/>
      <c r="P69" s="251"/>
      <c r="Q69" s="251"/>
      <c r="R69" s="251"/>
      <c r="S69" s="251"/>
      <c r="T69" s="251"/>
      <c r="U69" s="251"/>
      <c r="V69" s="286"/>
      <c r="W69" s="362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1"/>
      <c r="BP69" s="251"/>
      <c r="BQ69" s="251"/>
      <c r="BR69" s="251"/>
      <c r="BS69" s="251"/>
      <c r="BT69" s="251"/>
      <c r="BU69" s="251"/>
      <c r="BV69" s="251"/>
      <c r="BW69" s="251"/>
      <c r="BX69" s="251"/>
      <c r="BY69" s="251"/>
      <c r="BZ69" s="251"/>
      <c r="CA69" s="251"/>
      <c r="CB69" s="251"/>
      <c r="CC69" s="251"/>
      <c r="CD69" s="251"/>
      <c r="CE69" s="251"/>
      <c r="CF69" s="251"/>
      <c r="CG69" s="251"/>
      <c r="CH69" s="251"/>
      <c r="CI69" s="251"/>
      <c r="CJ69" s="251"/>
      <c r="CK69" s="251"/>
      <c r="CL69" s="251"/>
      <c r="CM69" s="251"/>
      <c r="CN69" s="251"/>
      <c r="CO69" s="251"/>
      <c r="CP69" s="251"/>
      <c r="CQ69" s="251"/>
      <c r="CR69" s="251"/>
      <c r="CS69" s="251"/>
      <c r="CT69" s="251"/>
      <c r="CU69" s="251"/>
      <c r="CV69" s="251"/>
      <c r="CW69" s="251"/>
      <c r="CX69" s="251"/>
      <c r="CY69" s="251"/>
      <c r="CZ69" s="251"/>
      <c r="DA69" s="251"/>
      <c r="DB69" s="251"/>
      <c r="DC69" s="251"/>
      <c r="DD69" s="251"/>
      <c r="DE69" s="251"/>
      <c r="DF69" s="251"/>
      <c r="DG69" s="251"/>
      <c r="DH69" s="251"/>
      <c r="DI69" s="251"/>
      <c r="DJ69" s="251"/>
      <c r="DK69" s="251"/>
      <c r="DL69" s="251"/>
      <c r="DM69" s="251"/>
      <c r="DN69" s="251"/>
      <c r="DO69" s="251"/>
      <c r="DP69" s="251"/>
      <c r="DQ69" s="251"/>
      <c r="DR69" s="251"/>
      <c r="DS69" s="251"/>
      <c r="DT69" s="251"/>
      <c r="DU69" s="251"/>
      <c r="DV69" s="251"/>
      <c r="DW69" s="251"/>
      <c r="DX69" s="251"/>
      <c r="DY69" s="251"/>
      <c r="DZ69" s="251"/>
      <c r="EA69" s="251"/>
      <c r="EB69" s="251"/>
      <c r="EC69" s="251"/>
      <c r="ED69" s="251"/>
      <c r="EE69" s="251"/>
      <c r="EF69" s="251"/>
      <c r="EG69" s="251"/>
      <c r="EH69" s="251"/>
      <c r="EI69" s="251"/>
      <c r="EJ69" s="251"/>
      <c r="EK69" s="251"/>
      <c r="EL69" s="251"/>
      <c r="EM69" s="251"/>
      <c r="EN69" s="251"/>
      <c r="EO69" s="251"/>
      <c r="EP69" s="251"/>
      <c r="EQ69" s="251"/>
      <c r="ER69" s="251"/>
      <c r="ES69" s="251"/>
      <c r="ET69" s="251"/>
      <c r="EU69" s="251"/>
      <c r="EV69" s="251"/>
      <c r="EW69" s="251"/>
      <c r="EX69" s="251"/>
      <c r="EY69" s="251"/>
      <c r="EZ69" s="251"/>
      <c r="FA69" s="251"/>
      <c r="FB69" s="251"/>
      <c r="FC69" s="251"/>
      <c r="FD69" s="251"/>
      <c r="FE69" s="251"/>
      <c r="FF69" s="251"/>
      <c r="FG69" s="251"/>
      <c r="FH69" s="251"/>
      <c r="FI69" s="251"/>
      <c r="FJ69" s="251"/>
      <c r="FK69" s="251"/>
      <c r="FL69" s="251"/>
      <c r="FM69" s="251"/>
      <c r="FN69" s="251"/>
      <c r="FO69" s="251"/>
      <c r="FP69" s="251"/>
      <c r="FQ69" s="251"/>
      <c r="FR69" s="251"/>
      <c r="FS69" s="251"/>
      <c r="FT69" s="251"/>
      <c r="FU69" s="251"/>
      <c r="FV69" s="251"/>
      <c r="FW69" s="251"/>
      <c r="FX69" s="251"/>
      <c r="FY69" s="251"/>
      <c r="FZ69" s="251"/>
      <c r="GA69" s="251"/>
      <c r="GB69" s="251"/>
      <c r="GC69" s="251"/>
      <c r="GD69" s="251"/>
      <c r="GE69" s="251"/>
      <c r="GF69" s="251"/>
      <c r="GG69" s="251"/>
      <c r="GH69" s="251"/>
      <c r="GI69" s="251"/>
      <c r="GJ69" s="251"/>
      <c r="GK69" s="251"/>
      <c r="GL69" s="251"/>
      <c r="GM69" s="251"/>
    </row>
    <row r="70" spans="1:195" s="110" customFormat="1" ht="12" customHeight="1">
      <c r="A70" s="143"/>
      <c r="B70" s="589"/>
      <c r="C70"/>
      <c r="D70"/>
      <c r="E70"/>
      <c r="F70" s="239" t="s">
        <v>284</v>
      </c>
      <c r="G70" s="593"/>
      <c r="H70" s="533"/>
      <c r="I70" s="533"/>
      <c r="J70" s="220" t="s">
        <v>70</v>
      </c>
      <c r="K70" s="142"/>
      <c r="L70" s="142"/>
      <c r="M70" s="142"/>
      <c r="N70" s="142" t="str">
        <f>F70 &amp; "::" &amp; L56</f>
        <v>4.1.2::ACTI</v>
      </c>
      <c r="O70" s="142"/>
      <c r="P70" s="251"/>
      <c r="Q70" s="251"/>
      <c r="R70" s="251"/>
      <c r="S70" s="251"/>
      <c r="T70" s="251"/>
      <c r="U70" s="251"/>
      <c r="V70" s="252">
        <f>V69*V57</f>
        <v>0</v>
      </c>
      <c r="W70" s="252">
        <f>W69*W57</f>
        <v>0</v>
      </c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  <c r="BP70" s="251"/>
      <c r="BQ70" s="251"/>
      <c r="BR70" s="251"/>
      <c r="BS70" s="251"/>
      <c r="BT70" s="251"/>
      <c r="BU70" s="251"/>
      <c r="BV70" s="251"/>
      <c r="BW70" s="251"/>
      <c r="BX70" s="251"/>
      <c r="BY70" s="251"/>
      <c r="BZ70" s="251"/>
      <c r="CA70" s="251"/>
      <c r="CB70" s="251"/>
      <c r="CC70" s="251"/>
      <c r="CD70" s="251"/>
      <c r="CE70" s="251"/>
      <c r="CF70" s="251"/>
      <c r="CG70" s="251"/>
      <c r="CH70" s="251"/>
      <c r="CI70" s="251"/>
      <c r="CJ70" s="251"/>
      <c r="CK70" s="251"/>
      <c r="CL70" s="251"/>
      <c r="CM70" s="251"/>
      <c r="CN70" s="251"/>
      <c r="CO70" s="251"/>
      <c r="CP70" s="251"/>
      <c r="CQ70" s="251"/>
      <c r="CR70" s="251"/>
      <c r="CS70" s="251"/>
      <c r="CT70" s="251"/>
      <c r="CU70" s="251"/>
      <c r="CV70" s="251"/>
      <c r="CW70" s="251"/>
      <c r="CX70" s="251"/>
      <c r="CY70" s="251"/>
      <c r="CZ70" s="251"/>
      <c r="DA70" s="251"/>
      <c r="DB70" s="251"/>
      <c r="DC70" s="251"/>
      <c r="DD70" s="251"/>
      <c r="DE70" s="251"/>
      <c r="DF70" s="251"/>
      <c r="DG70" s="251"/>
      <c r="DH70" s="251"/>
      <c r="DI70" s="251"/>
      <c r="DJ70" s="251"/>
      <c r="DK70" s="251"/>
      <c r="DL70" s="251"/>
      <c r="DM70" s="251"/>
      <c r="DN70" s="251"/>
      <c r="DO70" s="251"/>
      <c r="DP70" s="251"/>
      <c r="DQ70" s="251"/>
      <c r="DR70" s="251"/>
      <c r="DS70" s="251"/>
      <c r="DT70" s="251"/>
      <c r="DU70" s="251"/>
      <c r="DV70" s="251"/>
      <c r="DW70" s="251"/>
      <c r="DX70" s="251"/>
      <c r="DY70" s="251"/>
      <c r="DZ70" s="251"/>
      <c r="EA70" s="251"/>
      <c r="EB70" s="251"/>
      <c r="EC70" s="251"/>
      <c r="ED70" s="251"/>
      <c r="EE70" s="251"/>
      <c r="EF70" s="251"/>
      <c r="EG70" s="251"/>
      <c r="EH70" s="251"/>
      <c r="EI70" s="251"/>
      <c r="EJ70" s="251"/>
      <c r="EK70" s="251"/>
      <c r="EL70" s="251"/>
      <c r="EM70" s="251"/>
      <c r="EN70" s="251"/>
      <c r="EO70" s="251"/>
      <c r="EP70" s="251"/>
      <c r="EQ70" s="251"/>
      <c r="ER70" s="251"/>
      <c r="ES70" s="251"/>
      <c r="ET70" s="251"/>
      <c r="EU70" s="251"/>
      <c r="EV70" s="251"/>
      <c r="EW70" s="251"/>
      <c r="EX70" s="251"/>
      <c r="EY70" s="251"/>
      <c r="EZ70" s="251"/>
      <c r="FA70" s="251"/>
      <c r="FB70" s="251"/>
      <c r="FC70" s="251"/>
      <c r="FD70" s="251"/>
      <c r="FE70" s="251"/>
      <c r="FF70" s="251"/>
      <c r="FG70" s="251"/>
      <c r="FH70" s="251"/>
      <c r="FI70" s="251"/>
      <c r="FJ70" s="251"/>
      <c r="FK70" s="251"/>
      <c r="FL70" s="251"/>
      <c r="FM70" s="251"/>
      <c r="FN70" s="251"/>
      <c r="FO70" s="251"/>
      <c r="FP70" s="251"/>
      <c r="FQ70" s="251"/>
      <c r="FR70" s="251"/>
      <c r="FS70" s="251"/>
      <c r="FT70" s="251"/>
      <c r="FU70" s="251"/>
      <c r="FV70" s="251"/>
      <c r="FW70" s="251"/>
      <c r="FX70" s="251"/>
      <c r="FY70" s="251"/>
      <c r="FZ70" s="251"/>
      <c r="GA70" s="251"/>
      <c r="GB70" s="251"/>
      <c r="GC70" s="251"/>
      <c r="GD70" s="251"/>
      <c r="GE70" s="251"/>
      <c r="GF70" s="251"/>
      <c r="GG70" s="251"/>
      <c r="GH70" s="251"/>
      <c r="GI70" s="251"/>
      <c r="GJ70" s="251"/>
      <c r="GK70" s="251"/>
      <c r="GL70" s="251"/>
      <c r="GM70" s="251"/>
    </row>
    <row r="71" spans="1:195" s="110" customFormat="1" ht="12" customHeight="1">
      <c r="A71" s="143"/>
      <c r="B71" s="589"/>
      <c r="C71"/>
      <c r="D71"/>
      <c r="E71"/>
      <c r="F71" s="239" t="s">
        <v>106</v>
      </c>
      <c r="G71" s="593"/>
      <c r="H71" s="533"/>
      <c r="I71" s="531" t="s">
        <v>321</v>
      </c>
      <c r="J71" s="533"/>
      <c r="K71" s="142"/>
      <c r="L71" s="142"/>
      <c r="M71" s="142"/>
      <c r="N71" s="142" t="str">
        <f>F71 &amp; "::" &amp; L56</f>
        <v>4.2::ACTI</v>
      </c>
      <c r="O71" s="142"/>
      <c r="P71" s="252">
        <f>SUM(T71,X71,AB71)</f>
        <v>0</v>
      </c>
      <c r="Q71" s="252">
        <f>SUM(U71,Y71,AC71)</f>
        <v>0</v>
      </c>
      <c r="R71" s="252">
        <f>SUM(V71,Z71,AD71)</f>
        <v>0</v>
      </c>
      <c r="S71" s="252">
        <f>SUM(W71,AA71,AE71)</f>
        <v>0</v>
      </c>
      <c r="T71" s="251"/>
      <c r="U71" s="251"/>
      <c r="V71" s="286"/>
      <c r="W71" s="362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  <c r="BP71" s="251"/>
      <c r="BQ71" s="251"/>
      <c r="BR71" s="251"/>
      <c r="BS71" s="251"/>
      <c r="BT71" s="251"/>
      <c r="BU71" s="251"/>
      <c r="BV71" s="251"/>
      <c r="BW71" s="251"/>
      <c r="BX71" s="251"/>
      <c r="BY71" s="251"/>
      <c r="BZ71" s="251"/>
      <c r="CA71" s="251"/>
      <c r="CB71" s="251"/>
      <c r="CC71" s="251"/>
      <c r="CD71" s="251"/>
      <c r="CE71" s="251"/>
      <c r="CF71" s="251"/>
      <c r="CG71" s="251"/>
      <c r="CH71" s="251"/>
      <c r="CI71" s="251"/>
      <c r="CJ71" s="251"/>
      <c r="CK71" s="251"/>
      <c r="CL71" s="251"/>
      <c r="CM71" s="251"/>
      <c r="CN71" s="251"/>
      <c r="CO71" s="251"/>
      <c r="CP71" s="251"/>
      <c r="CQ71" s="251"/>
      <c r="CR71" s="251"/>
      <c r="CS71" s="251"/>
      <c r="CT71" s="251"/>
      <c r="CU71" s="251"/>
      <c r="CV71" s="251"/>
      <c r="CW71" s="251"/>
      <c r="CX71" s="251"/>
      <c r="CY71" s="251"/>
      <c r="CZ71" s="251"/>
      <c r="DA71" s="251"/>
      <c r="DB71" s="251"/>
      <c r="DC71" s="251"/>
      <c r="DD71" s="251"/>
      <c r="DE71" s="251"/>
      <c r="DF71" s="251"/>
      <c r="DG71" s="251"/>
      <c r="DH71" s="251"/>
      <c r="DI71" s="251"/>
      <c r="DJ71" s="251"/>
      <c r="DK71" s="251"/>
      <c r="DL71" s="251"/>
      <c r="DM71" s="251"/>
      <c r="DN71" s="251"/>
      <c r="DO71" s="251"/>
      <c r="DP71" s="251"/>
      <c r="DQ71" s="251"/>
      <c r="DR71" s="251"/>
      <c r="DS71" s="251"/>
      <c r="DT71" s="251"/>
      <c r="DU71" s="251"/>
      <c r="DV71" s="251"/>
      <c r="DW71" s="251"/>
      <c r="DX71" s="251"/>
      <c r="DY71" s="251"/>
      <c r="DZ71" s="251"/>
      <c r="EA71" s="251"/>
      <c r="EB71" s="251"/>
      <c r="EC71" s="251"/>
      <c r="ED71" s="251"/>
      <c r="EE71" s="251"/>
      <c r="EF71" s="251"/>
      <c r="EG71" s="251"/>
      <c r="EH71" s="251"/>
      <c r="EI71" s="251"/>
      <c r="EJ71" s="251"/>
      <c r="EK71" s="251"/>
      <c r="EL71" s="251"/>
      <c r="EM71" s="251"/>
      <c r="EN71" s="251"/>
      <c r="EO71" s="251"/>
      <c r="EP71" s="251"/>
      <c r="EQ71" s="251"/>
      <c r="ER71" s="251"/>
      <c r="ES71" s="251"/>
      <c r="ET71" s="251"/>
      <c r="EU71" s="251"/>
      <c r="EV71" s="251"/>
      <c r="EW71" s="251"/>
      <c r="EX71" s="251"/>
      <c r="EY71" s="251"/>
      <c r="EZ71" s="251"/>
      <c r="FA71" s="251"/>
      <c r="FB71" s="251"/>
      <c r="FC71" s="251"/>
      <c r="FD71" s="251"/>
      <c r="FE71" s="251"/>
      <c r="FF71" s="251"/>
      <c r="FG71" s="251"/>
      <c r="FH71" s="251"/>
      <c r="FI71" s="251"/>
      <c r="FJ71" s="251"/>
      <c r="FK71" s="251"/>
      <c r="FL71" s="251"/>
      <c r="FM71" s="251"/>
      <c r="FN71" s="251"/>
      <c r="FO71" s="251"/>
      <c r="FP71" s="251"/>
      <c r="FQ71" s="251"/>
      <c r="FR71" s="251"/>
      <c r="FS71" s="251"/>
      <c r="FT71" s="251"/>
      <c r="FU71" s="251"/>
      <c r="FV71" s="251"/>
      <c r="FW71" s="251"/>
      <c r="FX71" s="251"/>
      <c r="FY71" s="251"/>
      <c r="FZ71" s="251"/>
      <c r="GA71" s="251"/>
      <c r="GB71" s="251"/>
      <c r="GC71" s="251"/>
      <c r="GD71" s="251"/>
      <c r="GE71" s="251"/>
      <c r="GF71" s="251"/>
      <c r="GG71" s="251"/>
      <c r="GH71" s="251"/>
      <c r="GI71" s="251"/>
      <c r="GJ71" s="251"/>
      <c r="GK71" s="251"/>
      <c r="GL71" s="251"/>
      <c r="GM71" s="251"/>
    </row>
    <row r="72" spans="1:195" s="110" customFormat="1" ht="12" customHeight="1">
      <c r="A72" s="143"/>
      <c r="B72" s="589"/>
      <c r="C72"/>
      <c r="D72"/>
      <c r="E72"/>
      <c r="F72" s="239" t="s">
        <v>178</v>
      </c>
      <c r="G72" s="587" t="s">
        <v>435</v>
      </c>
      <c r="H72" s="530" t="s">
        <v>436</v>
      </c>
      <c r="I72" s="586" t="s">
        <v>437</v>
      </c>
      <c r="J72" s="220" t="s">
        <v>69</v>
      </c>
      <c r="K72" s="142"/>
      <c r="L72" s="142"/>
      <c r="M72" s="142"/>
      <c r="N72" s="142" t="str">
        <f>F72 &amp; "::" &amp; L56</f>
        <v>5.1.1::ACTI</v>
      </c>
      <c r="O72" s="142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251"/>
      <c r="BD72" s="252">
        <f>IF(BD74=0,0,BD75*1000/BD74)</f>
        <v>0</v>
      </c>
      <c r="BE72" s="252">
        <f>IF(BE74=0,0,BE75*1000/BE74)</f>
        <v>0</v>
      </c>
      <c r="BF72" s="252">
        <f>IF(BF74=0,0,BF75*1000/BF74)</f>
        <v>0</v>
      </c>
      <c r="BG72" s="252">
        <f>IF(BG74=0,0,BG75*1000/BG74)</f>
        <v>0</v>
      </c>
      <c r="BH72" s="251"/>
      <c r="BI72" s="251"/>
      <c r="BJ72" s="251"/>
      <c r="BK72" s="251"/>
      <c r="BL72" s="251"/>
      <c r="BM72" s="251"/>
      <c r="BN72" s="251"/>
      <c r="BO72" s="251"/>
      <c r="BP72" s="251"/>
      <c r="BQ72" s="251"/>
      <c r="BR72" s="251"/>
      <c r="BS72" s="251"/>
      <c r="BT72" s="251"/>
      <c r="BU72" s="251"/>
      <c r="BV72" s="251"/>
      <c r="BW72" s="251"/>
      <c r="BX72" s="252">
        <f>IF(BX74=0,0,BX75*1000/BX74)</f>
        <v>0</v>
      </c>
      <c r="BY72" s="252">
        <f>IF(BY74=0,0,BY75*1000/BY74)</f>
        <v>0</v>
      </c>
      <c r="BZ72" s="252">
        <f>IF(BZ74=0,0,BZ75*1000/BZ74)</f>
        <v>0</v>
      </c>
      <c r="CA72" s="252">
        <f>IF(CA74=0,0,CA75*1000/CA74)</f>
        <v>0</v>
      </c>
      <c r="CB72" s="251"/>
      <c r="CC72" s="251"/>
      <c r="CD72" s="251"/>
      <c r="CE72" s="251"/>
      <c r="CF72" s="251"/>
      <c r="CG72" s="251"/>
      <c r="CH72" s="251"/>
      <c r="CI72" s="251"/>
      <c r="CJ72" s="251"/>
      <c r="CK72" s="251"/>
      <c r="CL72" s="251"/>
      <c r="CM72" s="251"/>
      <c r="CN72" s="251"/>
      <c r="CO72" s="251"/>
      <c r="CP72" s="251"/>
      <c r="CQ72" s="251"/>
      <c r="CR72" s="251"/>
      <c r="CS72" s="251"/>
      <c r="CT72" s="251"/>
      <c r="CU72" s="251"/>
      <c r="CV72" s="251"/>
      <c r="CW72" s="251"/>
      <c r="CX72" s="251"/>
      <c r="CY72" s="251"/>
      <c r="CZ72" s="251"/>
      <c r="DA72" s="251"/>
      <c r="DB72" s="251"/>
      <c r="DC72" s="251"/>
      <c r="DD72" s="252">
        <f>IF(DD74=0,0,DD75*1000/DD74)</f>
        <v>0</v>
      </c>
      <c r="DE72" s="252">
        <f>IF(DE74=0,0,DE75*1000/DE74)</f>
        <v>0</v>
      </c>
      <c r="DF72" s="252">
        <f>IF(DF74=0,0,DF75*1000/DF74)</f>
        <v>0</v>
      </c>
      <c r="DG72" s="252">
        <f>IF(DG74=0,0,DG75*1000/DG74)</f>
        <v>0</v>
      </c>
      <c r="DH72" s="251"/>
      <c r="DI72" s="251"/>
      <c r="DJ72" s="251"/>
      <c r="DK72" s="251"/>
      <c r="DL72" s="251"/>
      <c r="DM72" s="251"/>
      <c r="DN72" s="251"/>
      <c r="DO72" s="251"/>
      <c r="DP72" s="251"/>
      <c r="DQ72" s="251"/>
      <c r="DR72" s="251"/>
      <c r="DS72" s="251"/>
      <c r="DT72" s="251"/>
      <c r="DU72" s="251"/>
      <c r="DV72" s="251"/>
      <c r="DW72" s="251"/>
      <c r="DX72" s="251"/>
      <c r="DY72" s="251"/>
      <c r="DZ72" s="251"/>
      <c r="EA72" s="251"/>
      <c r="EB72" s="251"/>
      <c r="EC72" s="251"/>
      <c r="ED72" s="251"/>
      <c r="EE72" s="251"/>
      <c r="EF72" s="251"/>
      <c r="EG72" s="251"/>
      <c r="EH72" s="251"/>
      <c r="EI72" s="251"/>
      <c r="EJ72" s="251"/>
      <c r="EK72" s="251"/>
      <c r="EL72" s="251"/>
      <c r="EM72" s="251"/>
      <c r="EN72" s="251"/>
      <c r="EO72" s="251"/>
      <c r="EP72" s="251"/>
      <c r="EQ72" s="251"/>
      <c r="ER72" s="251"/>
      <c r="ES72" s="251"/>
      <c r="ET72" s="251"/>
      <c r="EU72" s="251"/>
      <c r="EV72" s="251"/>
      <c r="EW72" s="251"/>
      <c r="EX72" s="251"/>
      <c r="EY72" s="251"/>
      <c r="EZ72" s="251"/>
      <c r="FA72" s="251"/>
      <c r="FB72" s="251"/>
      <c r="FC72" s="251"/>
      <c r="FD72" s="251"/>
      <c r="FE72" s="251"/>
      <c r="FF72" s="251"/>
      <c r="FG72" s="251"/>
      <c r="FH72" s="251"/>
      <c r="FI72" s="251"/>
      <c r="FJ72" s="251"/>
      <c r="FK72" s="251"/>
      <c r="FL72" s="251"/>
      <c r="FM72" s="251"/>
      <c r="FN72" s="251"/>
      <c r="FO72" s="251"/>
      <c r="FP72" s="251"/>
      <c r="FQ72" s="251"/>
      <c r="FR72" s="251"/>
      <c r="FS72" s="251"/>
      <c r="FT72" s="251"/>
      <c r="FU72" s="251"/>
      <c r="FV72" s="251"/>
      <c r="FW72" s="251"/>
      <c r="FX72" s="251"/>
      <c r="FY72" s="251"/>
      <c r="FZ72" s="251"/>
      <c r="GA72" s="251"/>
      <c r="GB72" s="251"/>
      <c r="GC72" s="251"/>
      <c r="GD72" s="251"/>
      <c r="GE72" s="251"/>
      <c r="GF72" s="251"/>
      <c r="GG72" s="251"/>
      <c r="GH72" s="251"/>
      <c r="GI72" s="251"/>
      <c r="GJ72" s="251"/>
      <c r="GK72" s="251"/>
      <c r="GL72" s="251"/>
      <c r="GM72" s="251"/>
    </row>
    <row r="73" spans="1:195" s="110" customFormat="1" ht="12" customHeight="1">
      <c r="A73" s="143"/>
      <c r="B73" s="589"/>
      <c r="C73"/>
      <c r="D73"/>
      <c r="E73"/>
      <c r="F73" s="239" t="s">
        <v>179</v>
      </c>
      <c r="G73" s="593"/>
      <c r="H73" s="533"/>
      <c r="I73" s="586"/>
      <c r="J73" s="220" t="s">
        <v>70</v>
      </c>
      <c r="K73" s="142"/>
      <c r="L73" s="142"/>
      <c r="M73" s="142"/>
      <c r="N73" s="142" t="str">
        <f>F73 &amp; "::" &amp; L56</f>
        <v>5.1.2::ACTI</v>
      </c>
      <c r="O73" s="142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2">
        <f>IF(BD74=0,0,BD76*1000/BD74)</f>
        <v>0</v>
      </c>
      <c r="BE73" s="252">
        <f>IF(BE74=0,0,BE76*1000/BE74)</f>
        <v>0</v>
      </c>
      <c r="BF73" s="252">
        <f>IF(BF74=0,0,BF76*1000/BF74)</f>
        <v>0</v>
      </c>
      <c r="BG73" s="252">
        <f>IF(BG74=0,0,BG76*1000/BG74)</f>
        <v>0</v>
      </c>
      <c r="BH73" s="251"/>
      <c r="BI73" s="251"/>
      <c r="BJ73" s="251"/>
      <c r="BK73" s="251"/>
      <c r="BL73" s="251"/>
      <c r="BM73" s="251"/>
      <c r="BN73" s="251"/>
      <c r="BO73" s="251"/>
      <c r="BP73" s="251"/>
      <c r="BQ73" s="251"/>
      <c r="BR73" s="251"/>
      <c r="BS73" s="251"/>
      <c r="BT73" s="251"/>
      <c r="BU73" s="251"/>
      <c r="BV73" s="251"/>
      <c r="BW73" s="251"/>
      <c r="BX73" s="252">
        <f>IF(BX74=0,0,BX76*1000/BX74)</f>
        <v>0</v>
      </c>
      <c r="BY73" s="252">
        <f>IF(BY74=0,0,BY76*1000/BY74)</f>
        <v>0</v>
      </c>
      <c r="BZ73" s="252">
        <f>IF(BZ74=0,0,BZ76*1000/BZ74)</f>
        <v>0</v>
      </c>
      <c r="CA73" s="252">
        <f>IF(CA74=0,0,CA76*1000/CA74)</f>
        <v>0</v>
      </c>
      <c r="CB73" s="251"/>
      <c r="CC73" s="251"/>
      <c r="CD73" s="251"/>
      <c r="CE73" s="251"/>
      <c r="CF73" s="251"/>
      <c r="CG73" s="251"/>
      <c r="CH73" s="251"/>
      <c r="CI73" s="251"/>
      <c r="CJ73" s="251"/>
      <c r="CK73" s="251"/>
      <c r="CL73" s="251"/>
      <c r="CM73" s="251"/>
      <c r="CN73" s="251"/>
      <c r="CO73" s="251"/>
      <c r="CP73" s="251"/>
      <c r="CQ73" s="251"/>
      <c r="CR73" s="251"/>
      <c r="CS73" s="251"/>
      <c r="CT73" s="251"/>
      <c r="CU73" s="251"/>
      <c r="CV73" s="251"/>
      <c r="CW73" s="251"/>
      <c r="CX73" s="251"/>
      <c r="CY73" s="251"/>
      <c r="CZ73" s="251"/>
      <c r="DA73" s="251"/>
      <c r="DB73" s="251"/>
      <c r="DC73" s="251"/>
      <c r="DD73" s="252">
        <f>IF(DD74=0,0,DD76*1000/DD74)</f>
        <v>0</v>
      </c>
      <c r="DE73" s="252">
        <f>IF(DE74=0,0,DE76*1000/DE74)</f>
        <v>0</v>
      </c>
      <c r="DF73" s="252">
        <f>IF(DF74=0,0,DF76*1000/DF74)</f>
        <v>0</v>
      </c>
      <c r="DG73" s="252">
        <f>IF(DG74=0,0,DG76*1000/DG74)</f>
        <v>0</v>
      </c>
      <c r="DH73" s="251"/>
      <c r="DI73" s="251"/>
      <c r="DJ73" s="251"/>
      <c r="DK73" s="251"/>
      <c r="DL73" s="251"/>
      <c r="DM73" s="251"/>
      <c r="DN73" s="251"/>
      <c r="DO73" s="251"/>
      <c r="DP73" s="251"/>
      <c r="DQ73" s="251"/>
      <c r="DR73" s="251"/>
      <c r="DS73" s="251"/>
      <c r="DT73" s="251"/>
      <c r="DU73" s="251"/>
      <c r="DV73" s="251"/>
      <c r="DW73" s="251"/>
      <c r="DX73" s="251"/>
      <c r="DY73" s="251"/>
      <c r="DZ73" s="251"/>
      <c r="EA73" s="251"/>
      <c r="EB73" s="251"/>
      <c r="EC73" s="251"/>
      <c r="ED73" s="251"/>
      <c r="EE73" s="251"/>
      <c r="EF73" s="251"/>
      <c r="EG73" s="251"/>
      <c r="EH73" s="251"/>
      <c r="EI73" s="251"/>
      <c r="EJ73" s="251"/>
      <c r="EK73" s="251"/>
      <c r="EL73" s="251"/>
      <c r="EM73" s="251"/>
      <c r="EN73" s="251"/>
      <c r="EO73" s="251"/>
      <c r="EP73" s="251"/>
      <c r="EQ73" s="251"/>
      <c r="ER73" s="251"/>
      <c r="ES73" s="251"/>
      <c r="ET73" s="251"/>
      <c r="EU73" s="251"/>
      <c r="EV73" s="251"/>
      <c r="EW73" s="251"/>
      <c r="EX73" s="251"/>
      <c r="EY73" s="251"/>
      <c r="EZ73" s="251"/>
      <c r="FA73" s="251"/>
      <c r="FB73" s="251"/>
      <c r="FC73" s="251"/>
      <c r="FD73" s="251"/>
      <c r="FE73" s="251"/>
      <c r="FF73" s="251"/>
      <c r="FG73" s="251"/>
      <c r="FH73" s="251"/>
      <c r="FI73" s="251"/>
      <c r="FJ73" s="251"/>
      <c r="FK73" s="251"/>
      <c r="FL73" s="251"/>
      <c r="FM73" s="251"/>
      <c r="FN73" s="251"/>
      <c r="FO73" s="251"/>
      <c r="FP73" s="251"/>
      <c r="FQ73" s="251"/>
      <c r="FR73" s="251"/>
      <c r="FS73" s="251"/>
      <c r="FT73" s="251"/>
      <c r="FU73" s="251"/>
      <c r="FV73" s="251"/>
      <c r="FW73" s="251"/>
      <c r="FX73" s="251"/>
      <c r="FY73" s="251"/>
      <c r="FZ73" s="251"/>
      <c r="GA73" s="251"/>
      <c r="GB73" s="251"/>
      <c r="GC73" s="251"/>
      <c r="GD73" s="251"/>
      <c r="GE73" s="251"/>
      <c r="GF73" s="251"/>
      <c r="GG73" s="251"/>
      <c r="GH73" s="251"/>
      <c r="GI73" s="251"/>
      <c r="GJ73" s="251"/>
      <c r="GK73" s="251"/>
      <c r="GL73" s="251"/>
      <c r="GM73" s="251"/>
    </row>
    <row r="74" spans="1:195" s="110" customFormat="1" ht="12" customHeight="1">
      <c r="A74" s="143"/>
      <c r="B74" s="589"/>
      <c r="C74"/>
      <c r="D74"/>
      <c r="E74"/>
      <c r="F74" s="239" t="s">
        <v>107</v>
      </c>
      <c r="G74" s="593"/>
      <c r="H74" s="533"/>
      <c r="I74" s="531" t="s">
        <v>474</v>
      </c>
      <c r="J74" s="531"/>
      <c r="K74" s="142"/>
      <c r="L74" s="142"/>
      <c r="M74" s="142"/>
      <c r="N74" s="142" t="str">
        <f>F74 &amp; "::" &amp; L56</f>
        <v>5.2::ACTI</v>
      </c>
      <c r="O74" s="142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2">
        <f t="shared" ref="BD74:BF76" si="123">SUM(BH74,BL74,BP74,BT74)</f>
        <v>0</v>
      </c>
      <c r="BE74" s="252">
        <f t="shared" si="123"/>
        <v>0</v>
      </c>
      <c r="BF74" s="252">
        <f t="shared" si="123"/>
        <v>0</v>
      </c>
      <c r="BG74" s="252">
        <f>SUM(BK74,BO74,BS74,BW74)</f>
        <v>0</v>
      </c>
      <c r="BH74" s="251"/>
      <c r="BI74" s="251"/>
      <c r="BJ74" s="251"/>
      <c r="BK74" s="251"/>
      <c r="BL74" s="251"/>
      <c r="BM74" s="251"/>
      <c r="BN74" s="251"/>
      <c r="BO74" s="251"/>
      <c r="BP74" s="251"/>
      <c r="BQ74" s="251"/>
      <c r="BR74" s="251"/>
      <c r="BS74" s="251"/>
      <c r="BT74" s="251"/>
      <c r="BU74" s="251"/>
      <c r="BV74" s="251"/>
      <c r="BW74" s="251"/>
      <c r="BX74" s="252">
        <f t="shared" ref="BX74:CA76" si="124">SUM(CB74,CF74,CJ74,CN74,CR74,CV74)</f>
        <v>0</v>
      </c>
      <c r="BY74" s="252">
        <f t="shared" si="124"/>
        <v>0</v>
      </c>
      <c r="BZ74" s="252">
        <f t="shared" si="124"/>
        <v>0</v>
      </c>
      <c r="CA74" s="252">
        <f t="shared" si="124"/>
        <v>0</v>
      </c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1"/>
      <c r="CQ74" s="251"/>
      <c r="CR74" s="251"/>
      <c r="CS74" s="251"/>
      <c r="CT74" s="251"/>
      <c r="CU74" s="251"/>
      <c r="CV74" s="251"/>
      <c r="CW74" s="251"/>
      <c r="CX74" s="251"/>
      <c r="CY74" s="251"/>
      <c r="CZ74" s="251"/>
      <c r="DA74" s="251"/>
      <c r="DB74" s="251"/>
      <c r="DC74" s="251"/>
      <c r="DD74" s="252">
        <f t="shared" ref="DD74:DG76" si="125">SUM(DH74,DL74,DP74,DT74,DX74,EB74,EF74,EJ74,EN74)</f>
        <v>0</v>
      </c>
      <c r="DE74" s="252">
        <f t="shared" si="125"/>
        <v>0</v>
      </c>
      <c r="DF74" s="252">
        <f t="shared" si="125"/>
        <v>0</v>
      </c>
      <c r="DG74" s="252">
        <f t="shared" si="125"/>
        <v>0</v>
      </c>
      <c r="DH74" s="251"/>
      <c r="DI74" s="251"/>
      <c r="DJ74" s="251"/>
      <c r="DK74" s="251"/>
      <c r="DL74" s="251"/>
      <c r="DM74" s="251"/>
      <c r="DN74" s="251"/>
      <c r="DO74" s="251"/>
      <c r="DP74" s="251"/>
      <c r="DQ74" s="251"/>
      <c r="DR74" s="251"/>
      <c r="DS74" s="251"/>
      <c r="DT74" s="251"/>
      <c r="DU74" s="251"/>
      <c r="DV74" s="251"/>
      <c r="DW74" s="251"/>
      <c r="DX74" s="251"/>
      <c r="DY74" s="251"/>
      <c r="DZ74" s="251"/>
      <c r="EA74" s="251"/>
      <c r="EB74" s="251"/>
      <c r="EC74" s="251"/>
      <c r="ED74" s="251"/>
      <c r="EE74" s="251"/>
      <c r="EF74" s="251"/>
      <c r="EG74" s="251"/>
      <c r="EH74" s="251"/>
      <c r="EI74" s="251"/>
      <c r="EJ74" s="251"/>
      <c r="EK74" s="251"/>
      <c r="EL74" s="251"/>
      <c r="EM74" s="251"/>
      <c r="EN74" s="251"/>
      <c r="EO74" s="251"/>
      <c r="EP74" s="251"/>
      <c r="EQ74" s="251"/>
      <c r="ER74" s="251"/>
      <c r="ES74" s="251"/>
      <c r="ET74" s="251"/>
      <c r="EU74" s="251"/>
      <c r="EV74" s="251"/>
      <c r="EW74" s="251"/>
      <c r="EX74" s="251"/>
      <c r="EY74" s="251"/>
      <c r="EZ74" s="251"/>
      <c r="FA74" s="251"/>
      <c r="FB74" s="251"/>
      <c r="FC74" s="251"/>
      <c r="FD74" s="251"/>
      <c r="FE74" s="251"/>
      <c r="FF74" s="251"/>
      <c r="FG74" s="251"/>
      <c r="FH74" s="251"/>
      <c r="FI74" s="251"/>
      <c r="FJ74" s="251"/>
      <c r="FK74" s="251"/>
      <c r="FL74" s="251"/>
      <c r="FM74" s="251"/>
      <c r="FN74" s="251"/>
      <c r="FO74" s="251"/>
      <c r="FP74" s="251"/>
      <c r="FQ74" s="251"/>
      <c r="FR74" s="251"/>
      <c r="FS74" s="251"/>
      <c r="FT74" s="251"/>
      <c r="FU74" s="251"/>
      <c r="FV74" s="251"/>
      <c r="FW74" s="251"/>
      <c r="FX74" s="251"/>
      <c r="FY74" s="251"/>
      <c r="FZ74" s="251"/>
      <c r="GA74" s="251"/>
      <c r="GB74" s="251"/>
      <c r="GC74" s="251"/>
      <c r="GD74" s="251"/>
      <c r="GE74" s="251"/>
      <c r="GF74" s="251"/>
      <c r="GG74" s="251"/>
      <c r="GH74" s="251"/>
      <c r="GI74" s="251"/>
      <c r="GJ74" s="251"/>
      <c r="GK74" s="251"/>
      <c r="GL74" s="251"/>
      <c r="GM74" s="251"/>
    </row>
    <row r="75" spans="1:195" s="110" customFormat="1" ht="12" customHeight="1">
      <c r="A75" s="143"/>
      <c r="B75" s="589"/>
      <c r="C75"/>
      <c r="D75"/>
      <c r="E75"/>
      <c r="F75" s="239" t="s">
        <v>285</v>
      </c>
      <c r="G75" s="593"/>
      <c r="H75" s="533"/>
      <c r="I75" s="531" t="s">
        <v>438</v>
      </c>
      <c r="J75" s="220" t="s">
        <v>69</v>
      </c>
      <c r="K75" s="142"/>
      <c r="L75" s="142"/>
      <c r="M75" s="142"/>
      <c r="N75" s="142" t="str">
        <f>F75 &amp; "::" &amp; L56</f>
        <v>5.3.1::ACTI</v>
      </c>
      <c r="O75" s="142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251"/>
      <c r="AJ75" s="251"/>
      <c r="AK75" s="251"/>
      <c r="AL75" s="251"/>
      <c r="AM75" s="251"/>
      <c r="AN75" s="251"/>
      <c r="AO75" s="251"/>
      <c r="AP75" s="251"/>
      <c r="AQ75" s="251"/>
      <c r="AR75" s="251"/>
      <c r="AS75" s="251"/>
      <c r="AT75" s="251"/>
      <c r="AU75" s="251"/>
      <c r="AV75" s="251"/>
      <c r="AW75" s="251"/>
      <c r="AX75" s="251"/>
      <c r="AY75" s="251"/>
      <c r="AZ75" s="251"/>
      <c r="BA75" s="251"/>
      <c r="BB75" s="251"/>
      <c r="BC75" s="251"/>
      <c r="BD75" s="252">
        <f t="shared" si="123"/>
        <v>0</v>
      </c>
      <c r="BE75" s="252">
        <f t="shared" si="123"/>
        <v>0</v>
      </c>
      <c r="BF75" s="252">
        <f t="shared" si="123"/>
        <v>0</v>
      </c>
      <c r="BG75" s="252">
        <f>SUM(BK75,BO75,BS75,BW75)</f>
        <v>0</v>
      </c>
      <c r="BH75" s="251"/>
      <c r="BI75" s="251"/>
      <c r="BJ75" s="251"/>
      <c r="BK75" s="251"/>
      <c r="BL75" s="251"/>
      <c r="BM75" s="251"/>
      <c r="BN75" s="251"/>
      <c r="BO75" s="251"/>
      <c r="BP75" s="251"/>
      <c r="BQ75" s="251"/>
      <c r="BR75" s="251"/>
      <c r="BS75" s="251"/>
      <c r="BT75" s="251"/>
      <c r="BU75" s="251"/>
      <c r="BV75" s="251"/>
      <c r="BW75" s="251"/>
      <c r="BX75" s="252">
        <f t="shared" si="124"/>
        <v>0</v>
      </c>
      <c r="BY75" s="252">
        <f t="shared" si="124"/>
        <v>0</v>
      </c>
      <c r="BZ75" s="252">
        <f t="shared" si="124"/>
        <v>0</v>
      </c>
      <c r="CA75" s="252">
        <f t="shared" si="124"/>
        <v>0</v>
      </c>
      <c r="CB75" s="251"/>
      <c r="CC75" s="251"/>
      <c r="CD75" s="251"/>
      <c r="CE75" s="251"/>
      <c r="CF75" s="251"/>
      <c r="CG75" s="251"/>
      <c r="CH75" s="251"/>
      <c r="CI75" s="251"/>
      <c r="CJ75" s="251"/>
      <c r="CK75" s="251"/>
      <c r="CL75" s="251"/>
      <c r="CM75" s="251"/>
      <c r="CN75" s="251"/>
      <c r="CO75" s="251"/>
      <c r="CP75" s="251"/>
      <c r="CQ75" s="251"/>
      <c r="CR75" s="251"/>
      <c r="CS75" s="251"/>
      <c r="CT75" s="251"/>
      <c r="CU75" s="251"/>
      <c r="CV75" s="251"/>
      <c r="CW75" s="251"/>
      <c r="CX75" s="251"/>
      <c r="CY75" s="251"/>
      <c r="CZ75" s="251"/>
      <c r="DA75" s="251"/>
      <c r="DB75" s="251"/>
      <c r="DC75" s="251"/>
      <c r="DD75" s="252">
        <f t="shared" si="125"/>
        <v>0</v>
      </c>
      <c r="DE75" s="252">
        <f t="shared" si="125"/>
        <v>0</v>
      </c>
      <c r="DF75" s="252">
        <f t="shared" si="125"/>
        <v>0</v>
      </c>
      <c r="DG75" s="252">
        <f t="shared" si="125"/>
        <v>0</v>
      </c>
      <c r="DH75" s="251"/>
      <c r="DI75" s="251"/>
      <c r="DJ75" s="251"/>
      <c r="DK75" s="251"/>
      <c r="DL75" s="251"/>
      <c r="DM75" s="251"/>
      <c r="DN75" s="251"/>
      <c r="DO75" s="251"/>
      <c r="DP75" s="251"/>
      <c r="DQ75" s="251"/>
      <c r="DR75" s="251"/>
      <c r="DS75" s="251"/>
      <c r="DT75" s="251"/>
      <c r="DU75" s="251"/>
      <c r="DV75" s="251"/>
      <c r="DW75" s="251"/>
      <c r="DX75" s="251"/>
      <c r="DY75" s="251"/>
      <c r="DZ75" s="251"/>
      <c r="EA75" s="251"/>
      <c r="EB75" s="251"/>
      <c r="EC75" s="251"/>
      <c r="ED75" s="251"/>
      <c r="EE75" s="251"/>
      <c r="EF75" s="251"/>
      <c r="EG75" s="251"/>
      <c r="EH75" s="251"/>
      <c r="EI75" s="251"/>
      <c r="EJ75" s="251"/>
      <c r="EK75" s="251"/>
      <c r="EL75" s="251"/>
      <c r="EM75" s="251"/>
      <c r="EN75" s="251"/>
      <c r="EO75" s="251"/>
      <c r="EP75" s="251"/>
      <c r="EQ75" s="251"/>
      <c r="ER75" s="251"/>
      <c r="ES75" s="251"/>
      <c r="ET75" s="251"/>
      <c r="EU75" s="251"/>
      <c r="EV75" s="251"/>
      <c r="EW75" s="251"/>
      <c r="EX75" s="251"/>
      <c r="EY75" s="251"/>
      <c r="EZ75" s="251"/>
      <c r="FA75" s="251"/>
      <c r="FB75" s="251"/>
      <c r="FC75" s="251"/>
      <c r="FD75" s="251"/>
      <c r="FE75" s="251"/>
      <c r="FF75" s="251"/>
      <c r="FG75" s="251"/>
      <c r="FH75" s="251"/>
      <c r="FI75" s="251"/>
      <c r="FJ75" s="251"/>
      <c r="FK75" s="251"/>
      <c r="FL75" s="251"/>
      <c r="FM75" s="251"/>
      <c r="FN75" s="251"/>
      <c r="FO75" s="251"/>
      <c r="FP75" s="251"/>
      <c r="FQ75" s="251"/>
      <c r="FR75" s="251"/>
      <c r="FS75" s="251"/>
      <c r="FT75" s="251"/>
      <c r="FU75" s="251"/>
      <c r="FV75" s="251"/>
      <c r="FW75" s="251"/>
      <c r="FX75" s="251"/>
      <c r="FY75" s="251"/>
      <c r="FZ75" s="251"/>
      <c r="GA75" s="251"/>
      <c r="GB75" s="251"/>
      <c r="GC75" s="251"/>
      <c r="GD75" s="251"/>
      <c r="GE75" s="251"/>
      <c r="GF75" s="251"/>
      <c r="GG75" s="251"/>
      <c r="GH75" s="251"/>
      <c r="GI75" s="251"/>
      <c r="GJ75" s="251"/>
      <c r="GK75" s="251"/>
      <c r="GL75" s="251"/>
      <c r="GM75" s="251"/>
    </row>
    <row r="76" spans="1:195" s="110" customFormat="1" ht="12" customHeight="1">
      <c r="A76" s="143"/>
      <c r="B76" s="589"/>
      <c r="C76"/>
      <c r="D76"/>
      <c r="E76"/>
      <c r="F76" s="239" t="s">
        <v>286</v>
      </c>
      <c r="G76" s="593"/>
      <c r="H76" s="533"/>
      <c r="I76" s="531"/>
      <c r="J76" s="220" t="s">
        <v>70</v>
      </c>
      <c r="K76" s="142"/>
      <c r="L76" s="142"/>
      <c r="M76" s="142"/>
      <c r="N76" s="142" t="str">
        <f>F76 &amp; "::" &amp; L56</f>
        <v>5.3.2::ACTI</v>
      </c>
      <c r="O76" s="142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/>
      <c r="AJ76" s="251"/>
      <c r="AK76" s="251"/>
      <c r="AL76" s="251"/>
      <c r="AM76" s="251"/>
      <c r="AN76" s="251"/>
      <c r="AO76" s="251"/>
      <c r="AP76" s="251"/>
      <c r="AQ76" s="251"/>
      <c r="AR76" s="251"/>
      <c r="AS76" s="251"/>
      <c r="AT76" s="251"/>
      <c r="AU76" s="251"/>
      <c r="AV76" s="251"/>
      <c r="AW76" s="251"/>
      <c r="AX76" s="251"/>
      <c r="AY76" s="251"/>
      <c r="AZ76" s="251"/>
      <c r="BA76" s="251"/>
      <c r="BB76" s="251"/>
      <c r="BC76" s="251"/>
      <c r="BD76" s="252">
        <f t="shared" si="123"/>
        <v>0</v>
      </c>
      <c r="BE76" s="252">
        <f t="shared" si="123"/>
        <v>0</v>
      </c>
      <c r="BF76" s="252">
        <f t="shared" si="123"/>
        <v>0</v>
      </c>
      <c r="BG76" s="252">
        <f>SUM(BK76,BO76,BS76,BW76)</f>
        <v>0</v>
      </c>
      <c r="BH76" s="251"/>
      <c r="BI76" s="251"/>
      <c r="BJ76" s="251"/>
      <c r="BK76" s="251"/>
      <c r="BL76" s="251"/>
      <c r="BM76" s="251"/>
      <c r="BN76" s="251"/>
      <c r="BO76" s="251"/>
      <c r="BP76" s="251"/>
      <c r="BQ76" s="251"/>
      <c r="BR76" s="251"/>
      <c r="BS76" s="251"/>
      <c r="BT76" s="251"/>
      <c r="BU76" s="251"/>
      <c r="BV76" s="251"/>
      <c r="BW76" s="251"/>
      <c r="BX76" s="252">
        <f t="shared" si="124"/>
        <v>0</v>
      </c>
      <c r="BY76" s="252">
        <f t="shared" si="124"/>
        <v>0</v>
      </c>
      <c r="BZ76" s="252">
        <f t="shared" si="124"/>
        <v>0</v>
      </c>
      <c r="CA76" s="252">
        <f t="shared" si="124"/>
        <v>0</v>
      </c>
      <c r="CB76" s="251"/>
      <c r="CC76" s="251"/>
      <c r="CD76" s="251"/>
      <c r="CE76" s="251"/>
      <c r="CF76" s="251"/>
      <c r="CG76" s="251"/>
      <c r="CH76" s="251"/>
      <c r="CI76" s="251"/>
      <c r="CJ76" s="251"/>
      <c r="CK76" s="251"/>
      <c r="CL76" s="251"/>
      <c r="CM76" s="251"/>
      <c r="CN76" s="251"/>
      <c r="CO76" s="251"/>
      <c r="CP76" s="251"/>
      <c r="CQ76" s="251"/>
      <c r="CR76" s="251"/>
      <c r="CS76" s="251"/>
      <c r="CT76" s="251"/>
      <c r="CU76" s="251"/>
      <c r="CV76" s="251"/>
      <c r="CW76" s="251"/>
      <c r="CX76" s="251"/>
      <c r="CY76" s="251"/>
      <c r="CZ76" s="251"/>
      <c r="DA76" s="251"/>
      <c r="DB76" s="251"/>
      <c r="DC76" s="251"/>
      <c r="DD76" s="252">
        <f t="shared" si="125"/>
        <v>0</v>
      </c>
      <c r="DE76" s="252">
        <f t="shared" si="125"/>
        <v>0</v>
      </c>
      <c r="DF76" s="252">
        <f t="shared" si="125"/>
        <v>0</v>
      </c>
      <c r="DG76" s="252">
        <f t="shared" si="125"/>
        <v>0</v>
      </c>
      <c r="DH76" s="251"/>
      <c r="DI76" s="251"/>
      <c r="DJ76" s="251"/>
      <c r="DK76" s="251"/>
      <c r="DL76" s="251"/>
      <c r="DM76" s="251"/>
      <c r="DN76" s="251"/>
      <c r="DO76" s="251"/>
      <c r="DP76" s="251"/>
      <c r="DQ76" s="251"/>
      <c r="DR76" s="251"/>
      <c r="DS76" s="251"/>
      <c r="DT76" s="251"/>
      <c r="DU76" s="251"/>
      <c r="DV76" s="251"/>
      <c r="DW76" s="251"/>
      <c r="DX76" s="251"/>
      <c r="DY76" s="251"/>
      <c r="DZ76" s="251"/>
      <c r="EA76" s="251"/>
      <c r="EB76" s="251"/>
      <c r="EC76" s="251"/>
      <c r="ED76" s="251"/>
      <c r="EE76" s="251"/>
      <c r="EF76" s="251"/>
      <c r="EG76" s="251"/>
      <c r="EH76" s="251"/>
      <c r="EI76" s="251"/>
      <c r="EJ76" s="251"/>
      <c r="EK76" s="251"/>
      <c r="EL76" s="251"/>
      <c r="EM76" s="251"/>
      <c r="EN76" s="251"/>
      <c r="EO76" s="251"/>
      <c r="EP76" s="251"/>
      <c r="EQ76" s="251"/>
      <c r="ER76" s="251"/>
      <c r="ES76" s="251"/>
      <c r="ET76" s="251"/>
      <c r="EU76" s="251"/>
      <c r="EV76" s="251"/>
      <c r="EW76" s="251"/>
      <c r="EX76" s="251"/>
      <c r="EY76" s="251"/>
      <c r="EZ76" s="251"/>
      <c r="FA76" s="251"/>
      <c r="FB76" s="251"/>
      <c r="FC76" s="251"/>
      <c r="FD76" s="251"/>
      <c r="FE76" s="251"/>
      <c r="FF76" s="251"/>
      <c r="FG76" s="251"/>
      <c r="FH76" s="251"/>
      <c r="FI76" s="251"/>
      <c r="FJ76" s="251"/>
      <c r="FK76" s="251"/>
      <c r="FL76" s="251"/>
      <c r="FM76" s="251"/>
      <c r="FN76" s="251"/>
      <c r="FO76" s="251"/>
      <c r="FP76" s="251"/>
      <c r="FQ76" s="251"/>
      <c r="FR76" s="251"/>
      <c r="FS76" s="251"/>
      <c r="FT76" s="251"/>
      <c r="FU76" s="251"/>
      <c r="FV76" s="251"/>
      <c r="FW76" s="251"/>
      <c r="FX76" s="251"/>
      <c r="FY76" s="251"/>
      <c r="FZ76" s="251"/>
      <c r="GA76" s="251"/>
      <c r="GB76" s="251"/>
      <c r="GC76" s="251"/>
      <c r="GD76" s="251"/>
      <c r="GE76" s="251"/>
      <c r="GF76" s="251"/>
      <c r="GG76" s="251"/>
      <c r="GH76" s="251"/>
      <c r="GI76" s="251"/>
      <c r="GJ76" s="251"/>
      <c r="GK76" s="251"/>
      <c r="GL76" s="251"/>
      <c r="GM76" s="251"/>
    </row>
    <row r="77" spans="1:195" s="110" customFormat="1" ht="12" customHeight="1">
      <c r="A77" s="143"/>
      <c r="B77" s="589"/>
      <c r="C77"/>
      <c r="D77"/>
      <c r="E77"/>
      <c r="F77" s="239" t="s">
        <v>291</v>
      </c>
      <c r="G77" s="593"/>
      <c r="H77" s="530" t="s">
        <v>439</v>
      </c>
      <c r="I77" s="586" t="s">
        <v>437</v>
      </c>
      <c r="J77" s="220" t="s">
        <v>69</v>
      </c>
      <c r="K77" s="142"/>
      <c r="L77" s="142"/>
      <c r="M77" s="142"/>
      <c r="N77" s="142" t="str">
        <f>F77 &amp; "::" &amp; L56</f>
        <v>6.1.1::ACTI</v>
      </c>
      <c r="O77" s="142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52">
        <f>IF(BD79=0,0,BD80*1000/BD79)</f>
        <v>0</v>
      </c>
      <c r="BE77" s="252">
        <f>IF(BE79=0,0,BE80*1000/BE79)</f>
        <v>0</v>
      </c>
      <c r="BF77" s="252">
        <f>IF(BF79=0,0,BF80*1000/BF79)</f>
        <v>0</v>
      </c>
      <c r="BG77" s="252">
        <f>IF(BG79=0,0,BG80*1000/BG79)</f>
        <v>0</v>
      </c>
      <c r="BH77" s="251"/>
      <c r="BI77" s="251"/>
      <c r="BJ77" s="251"/>
      <c r="BK77" s="251"/>
      <c r="BL77" s="251"/>
      <c r="BM77" s="251"/>
      <c r="BN77" s="251"/>
      <c r="BO77" s="251"/>
      <c r="BP77" s="251"/>
      <c r="BQ77" s="251"/>
      <c r="BR77" s="251"/>
      <c r="BS77" s="251"/>
      <c r="BT77" s="251"/>
      <c r="BU77" s="251"/>
      <c r="BV77" s="251"/>
      <c r="BW77" s="251"/>
      <c r="BX77" s="252">
        <f>IF(BX79=0,0,BX80*1000/BX79)</f>
        <v>0</v>
      </c>
      <c r="BY77" s="252">
        <f>IF(BY79=0,0,BY80*1000/BY79)</f>
        <v>0</v>
      </c>
      <c r="BZ77" s="252">
        <f>IF(BZ79=0,0,BZ80*1000/BZ79)</f>
        <v>0</v>
      </c>
      <c r="CA77" s="252">
        <f>IF(CA79=0,0,CA80*1000/CA79)</f>
        <v>0</v>
      </c>
      <c r="CB77" s="251"/>
      <c r="CC77" s="251"/>
      <c r="CD77" s="251"/>
      <c r="CE77" s="251"/>
      <c r="CF77" s="251"/>
      <c r="CG77" s="251"/>
      <c r="CH77" s="251"/>
      <c r="CI77" s="251"/>
      <c r="CJ77" s="251"/>
      <c r="CK77" s="251"/>
      <c r="CL77" s="251"/>
      <c r="CM77" s="251"/>
      <c r="CN77" s="251"/>
      <c r="CO77" s="251"/>
      <c r="CP77" s="251"/>
      <c r="CQ77" s="251"/>
      <c r="CR77" s="251"/>
      <c r="CS77" s="251"/>
      <c r="CT77" s="251"/>
      <c r="CU77" s="251"/>
      <c r="CV77" s="251"/>
      <c r="CW77" s="251"/>
      <c r="CX77" s="251"/>
      <c r="CY77" s="251"/>
      <c r="CZ77" s="251"/>
      <c r="DA77" s="251"/>
      <c r="DB77" s="251"/>
      <c r="DC77" s="251"/>
      <c r="DD77" s="252">
        <f>IF(DD79=0,0,DD80*1000/DD79)</f>
        <v>0</v>
      </c>
      <c r="DE77" s="252">
        <f>IF(DE79=0,0,DE80*1000/DE79)</f>
        <v>0</v>
      </c>
      <c r="DF77" s="252">
        <f>IF(DF79=0,0,DF80*1000/DF79)</f>
        <v>0</v>
      </c>
      <c r="DG77" s="252">
        <f>IF(DG79=0,0,DG80*1000/DG79)</f>
        <v>0</v>
      </c>
      <c r="DH77" s="251"/>
      <c r="DI77" s="251"/>
      <c r="DJ77" s="251"/>
      <c r="DK77" s="251"/>
      <c r="DL77" s="251"/>
      <c r="DM77" s="251"/>
      <c r="DN77" s="251"/>
      <c r="DO77" s="251"/>
      <c r="DP77" s="251"/>
      <c r="DQ77" s="251"/>
      <c r="DR77" s="251"/>
      <c r="DS77" s="251"/>
      <c r="DT77" s="251"/>
      <c r="DU77" s="251"/>
      <c r="DV77" s="251"/>
      <c r="DW77" s="251"/>
      <c r="DX77" s="251"/>
      <c r="DY77" s="251"/>
      <c r="DZ77" s="251"/>
      <c r="EA77" s="251"/>
      <c r="EB77" s="251"/>
      <c r="EC77" s="251"/>
      <c r="ED77" s="251"/>
      <c r="EE77" s="251"/>
      <c r="EF77" s="251"/>
      <c r="EG77" s="251"/>
      <c r="EH77" s="251"/>
      <c r="EI77" s="251"/>
      <c r="EJ77" s="251"/>
      <c r="EK77" s="251"/>
      <c r="EL77" s="251"/>
      <c r="EM77" s="251"/>
      <c r="EN77" s="251"/>
      <c r="EO77" s="251"/>
      <c r="EP77" s="251"/>
      <c r="EQ77" s="251"/>
      <c r="ER77" s="251"/>
      <c r="ES77" s="251"/>
      <c r="ET77" s="251"/>
      <c r="EU77" s="251"/>
      <c r="EV77" s="251"/>
      <c r="EW77" s="251"/>
      <c r="EX77" s="251"/>
      <c r="EY77" s="251"/>
      <c r="EZ77" s="251"/>
      <c r="FA77" s="251"/>
      <c r="FB77" s="251"/>
      <c r="FC77" s="251"/>
      <c r="FD77" s="251"/>
      <c r="FE77" s="251"/>
      <c r="FF77" s="251"/>
      <c r="FG77" s="251"/>
      <c r="FH77" s="251"/>
      <c r="FI77" s="251"/>
      <c r="FJ77" s="251"/>
      <c r="FK77" s="251"/>
      <c r="FL77" s="251"/>
      <c r="FM77" s="251"/>
      <c r="FN77" s="251"/>
      <c r="FO77" s="251"/>
      <c r="FP77" s="251"/>
      <c r="FQ77" s="251"/>
      <c r="FR77" s="251"/>
      <c r="FS77" s="251"/>
      <c r="FT77" s="251"/>
      <c r="FU77" s="251"/>
      <c r="FV77" s="251"/>
      <c r="FW77" s="251"/>
      <c r="FX77" s="251"/>
      <c r="FY77" s="251"/>
      <c r="FZ77" s="251"/>
      <c r="GA77" s="251"/>
      <c r="GB77" s="251"/>
      <c r="GC77" s="251"/>
      <c r="GD77" s="251"/>
      <c r="GE77" s="251"/>
      <c r="GF77" s="251"/>
      <c r="GG77" s="251"/>
      <c r="GH77" s="251"/>
      <c r="GI77" s="251"/>
      <c r="GJ77" s="251"/>
      <c r="GK77" s="251"/>
      <c r="GL77" s="251"/>
      <c r="GM77" s="251"/>
    </row>
    <row r="78" spans="1:195" s="110" customFormat="1" ht="12" customHeight="1">
      <c r="A78" s="143"/>
      <c r="B78" s="589"/>
      <c r="C78"/>
      <c r="D78"/>
      <c r="E78"/>
      <c r="F78" s="239" t="s">
        <v>292</v>
      </c>
      <c r="G78" s="593"/>
      <c r="H78" s="533"/>
      <c r="I78" s="586"/>
      <c r="J78" s="220" t="s">
        <v>70</v>
      </c>
      <c r="K78" s="142"/>
      <c r="L78" s="142"/>
      <c r="M78" s="142"/>
      <c r="N78" s="142" t="str">
        <f>F78 &amp; "::" &amp; L56</f>
        <v>6.1.2::ACTI</v>
      </c>
      <c r="O78" s="142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  <c r="AM78" s="251"/>
      <c r="AN78" s="251"/>
      <c r="AO78" s="251"/>
      <c r="AP78" s="251"/>
      <c r="AQ78" s="251"/>
      <c r="AR78" s="251"/>
      <c r="AS78" s="251"/>
      <c r="AT78" s="251"/>
      <c r="AU78" s="251"/>
      <c r="AV78" s="251"/>
      <c r="AW78" s="251"/>
      <c r="AX78" s="251"/>
      <c r="AY78" s="251"/>
      <c r="AZ78" s="251"/>
      <c r="BA78" s="251"/>
      <c r="BB78" s="251"/>
      <c r="BC78" s="251"/>
      <c r="BD78" s="252">
        <f>IF(BD79=0,0,BD81*1000/BD79)</f>
        <v>0</v>
      </c>
      <c r="BE78" s="252">
        <f>IF(BE79=0,0,BE81*1000/BE79)</f>
        <v>0</v>
      </c>
      <c r="BF78" s="252">
        <f>IF(BF79=0,0,BF81*1000/BF79)</f>
        <v>0</v>
      </c>
      <c r="BG78" s="252">
        <f>IF(BG79=0,0,BG81*1000/BG79)</f>
        <v>0</v>
      </c>
      <c r="BH78" s="251"/>
      <c r="BI78" s="251"/>
      <c r="BJ78" s="251"/>
      <c r="BK78" s="251"/>
      <c r="BL78" s="251"/>
      <c r="BM78" s="251"/>
      <c r="BN78" s="251"/>
      <c r="BO78" s="251"/>
      <c r="BP78" s="251"/>
      <c r="BQ78" s="251"/>
      <c r="BR78" s="251"/>
      <c r="BS78" s="251"/>
      <c r="BT78" s="251"/>
      <c r="BU78" s="251"/>
      <c r="BV78" s="251"/>
      <c r="BW78" s="251"/>
      <c r="BX78" s="252">
        <f>IF(BX79=0,0,BX81*1000/BX79)</f>
        <v>0</v>
      </c>
      <c r="BY78" s="252">
        <f>IF(BY79=0,0,BY81*1000/BY79)</f>
        <v>0</v>
      </c>
      <c r="BZ78" s="252">
        <f>IF(BZ79=0,0,BZ81*1000/BZ79)</f>
        <v>0</v>
      </c>
      <c r="CA78" s="252">
        <f>IF(CA79=0,0,CA81*1000/CA79)</f>
        <v>0</v>
      </c>
      <c r="CB78" s="251"/>
      <c r="CC78" s="251"/>
      <c r="CD78" s="251"/>
      <c r="CE78" s="251"/>
      <c r="CF78" s="251"/>
      <c r="CG78" s="251"/>
      <c r="CH78" s="251"/>
      <c r="CI78" s="251"/>
      <c r="CJ78" s="251"/>
      <c r="CK78" s="251"/>
      <c r="CL78" s="251"/>
      <c r="CM78" s="251"/>
      <c r="CN78" s="251"/>
      <c r="CO78" s="251"/>
      <c r="CP78" s="251"/>
      <c r="CQ78" s="251"/>
      <c r="CR78" s="251"/>
      <c r="CS78" s="251"/>
      <c r="CT78" s="251"/>
      <c r="CU78" s="251"/>
      <c r="CV78" s="251"/>
      <c r="CW78" s="251"/>
      <c r="CX78" s="251"/>
      <c r="CY78" s="251"/>
      <c r="CZ78" s="251"/>
      <c r="DA78" s="251"/>
      <c r="DB78" s="251"/>
      <c r="DC78" s="251"/>
      <c r="DD78" s="252">
        <f>IF(DD79=0,0,DD81*1000/DD79)</f>
        <v>0</v>
      </c>
      <c r="DE78" s="252">
        <f>IF(DE79=0,0,DE81*1000/DE79)</f>
        <v>0</v>
      </c>
      <c r="DF78" s="252">
        <f>IF(DF79=0,0,DF81*1000/DF79)</f>
        <v>0</v>
      </c>
      <c r="DG78" s="252">
        <f>IF(DG79=0,0,DG81*1000/DG79)</f>
        <v>0</v>
      </c>
      <c r="DH78" s="251"/>
      <c r="DI78" s="251"/>
      <c r="DJ78" s="251"/>
      <c r="DK78" s="251"/>
      <c r="DL78" s="251"/>
      <c r="DM78" s="251"/>
      <c r="DN78" s="251"/>
      <c r="DO78" s="251"/>
      <c r="DP78" s="251"/>
      <c r="DQ78" s="251"/>
      <c r="DR78" s="251"/>
      <c r="DS78" s="251"/>
      <c r="DT78" s="251"/>
      <c r="DU78" s="251"/>
      <c r="DV78" s="251"/>
      <c r="DW78" s="251"/>
      <c r="DX78" s="251"/>
      <c r="DY78" s="251"/>
      <c r="DZ78" s="251"/>
      <c r="EA78" s="251"/>
      <c r="EB78" s="251"/>
      <c r="EC78" s="251"/>
      <c r="ED78" s="251"/>
      <c r="EE78" s="251"/>
      <c r="EF78" s="251"/>
      <c r="EG78" s="251"/>
      <c r="EH78" s="251"/>
      <c r="EI78" s="251"/>
      <c r="EJ78" s="251"/>
      <c r="EK78" s="251"/>
      <c r="EL78" s="251"/>
      <c r="EM78" s="251"/>
      <c r="EN78" s="251"/>
      <c r="EO78" s="251"/>
      <c r="EP78" s="251"/>
      <c r="EQ78" s="251"/>
      <c r="ER78" s="251"/>
      <c r="ES78" s="251"/>
      <c r="ET78" s="251"/>
      <c r="EU78" s="251"/>
      <c r="EV78" s="251"/>
      <c r="EW78" s="251"/>
      <c r="EX78" s="251"/>
      <c r="EY78" s="251"/>
      <c r="EZ78" s="251"/>
      <c r="FA78" s="251"/>
      <c r="FB78" s="251"/>
      <c r="FC78" s="251"/>
      <c r="FD78" s="251"/>
      <c r="FE78" s="251"/>
      <c r="FF78" s="251"/>
      <c r="FG78" s="251"/>
      <c r="FH78" s="251"/>
      <c r="FI78" s="251"/>
      <c r="FJ78" s="251"/>
      <c r="FK78" s="251"/>
      <c r="FL78" s="251"/>
      <c r="FM78" s="251"/>
      <c r="FN78" s="251"/>
      <c r="FO78" s="251"/>
      <c r="FP78" s="251"/>
      <c r="FQ78" s="251"/>
      <c r="FR78" s="251"/>
      <c r="FS78" s="251"/>
      <c r="FT78" s="251"/>
      <c r="FU78" s="251"/>
      <c r="FV78" s="251"/>
      <c r="FW78" s="251"/>
      <c r="FX78" s="251"/>
      <c r="FY78" s="251"/>
      <c r="FZ78" s="251"/>
      <c r="GA78" s="251"/>
      <c r="GB78" s="251"/>
      <c r="GC78" s="251"/>
      <c r="GD78" s="251"/>
      <c r="GE78" s="251"/>
      <c r="GF78" s="251"/>
      <c r="GG78" s="251"/>
      <c r="GH78" s="251"/>
      <c r="GI78" s="251"/>
      <c r="GJ78" s="251"/>
      <c r="GK78" s="251"/>
      <c r="GL78" s="251"/>
      <c r="GM78" s="251"/>
    </row>
    <row r="79" spans="1:195" s="110" customFormat="1" ht="12" customHeight="1">
      <c r="A79" s="143"/>
      <c r="B79" s="589"/>
      <c r="C79"/>
      <c r="D79"/>
      <c r="E79"/>
      <c r="F79" s="239" t="s">
        <v>331</v>
      </c>
      <c r="G79" s="593"/>
      <c r="H79" s="533"/>
      <c r="I79" s="531" t="s">
        <v>474</v>
      </c>
      <c r="J79" s="531"/>
      <c r="K79" s="142"/>
      <c r="L79" s="142"/>
      <c r="M79" s="142"/>
      <c r="N79" s="142" t="str">
        <f>F79 &amp; "::" &amp; L56</f>
        <v>6.2::ACTI</v>
      </c>
      <c r="O79" s="142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251"/>
      <c r="AM79" s="251"/>
      <c r="AN79" s="251"/>
      <c r="AO79" s="251"/>
      <c r="AP79" s="251"/>
      <c r="AQ79" s="251"/>
      <c r="AR79" s="251"/>
      <c r="AS79" s="251"/>
      <c r="AT79" s="251"/>
      <c r="AU79" s="251"/>
      <c r="AV79" s="251"/>
      <c r="AW79" s="251"/>
      <c r="AX79" s="251"/>
      <c r="AY79" s="251"/>
      <c r="AZ79" s="251"/>
      <c r="BA79" s="251"/>
      <c r="BB79" s="251"/>
      <c r="BC79" s="251"/>
      <c r="BD79" s="252">
        <f t="shared" ref="BD79:BF81" si="126">SUM(BH79,BL79,BP79,BT79)</f>
        <v>0</v>
      </c>
      <c r="BE79" s="252">
        <f t="shared" si="126"/>
        <v>0</v>
      </c>
      <c r="BF79" s="252">
        <f t="shared" si="126"/>
        <v>0</v>
      </c>
      <c r="BG79" s="252">
        <f>SUM(BK79,BO79,BS79,BW79)</f>
        <v>0</v>
      </c>
      <c r="BH79" s="251"/>
      <c r="BI79" s="251"/>
      <c r="BJ79" s="251"/>
      <c r="BK79" s="251"/>
      <c r="BL79" s="251"/>
      <c r="BM79" s="251"/>
      <c r="BN79" s="251"/>
      <c r="BO79" s="251"/>
      <c r="BP79" s="251"/>
      <c r="BQ79" s="251"/>
      <c r="BR79" s="251"/>
      <c r="BS79" s="251"/>
      <c r="BT79" s="251"/>
      <c r="BU79" s="251"/>
      <c r="BV79" s="251"/>
      <c r="BW79" s="251"/>
      <c r="BX79" s="252">
        <f t="shared" ref="BX79:CA81" si="127">SUM(CB79,CF79,CJ79,CN79,CR79,CV79)</f>
        <v>0</v>
      </c>
      <c r="BY79" s="252">
        <f t="shared" si="127"/>
        <v>0</v>
      </c>
      <c r="BZ79" s="252">
        <f t="shared" si="127"/>
        <v>0</v>
      </c>
      <c r="CA79" s="252">
        <f t="shared" si="127"/>
        <v>0</v>
      </c>
      <c r="CB79" s="251"/>
      <c r="CC79" s="251"/>
      <c r="CD79" s="251"/>
      <c r="CE79" s="251"/>
      <c r="CF79" s="251"/>
      <c r="CG79" s="251"/>
      <c r="CH79" s="251"/>
      <c r="CI79" s="251"/>
      <c r="CJ79" s="251"/>
      <c r="CK79" s="251"/>
      <c r="CL79" s="251"/>
      <c r="CM79" s="251"/>
      <c r="CN79" s="251"/>
      <c r="CO79" s="251"/>
      <c r="CP79" s="251"/>
      <c r="CQ79" s="251"/>
      <c r="CR79" s="251"/>
      <c r="CS79" s="251"/>
      <c r="CT79" s="251"/>
      <c r="CU79" s="251"/>
      <c r="CV79" s="251"/>
      <c r="CW79" s="251"/>
      <c r="CX79" s="251"/>
      <c r="CY79" s="251"/>
      <c r="CZ79" s="251"/>
      <c r="DA79" s="251"/>
      <c r="DB79" s="251"/>
      <c r="DC79" s="251"/>
      <c r="DD79" s="252">
        <f t="shared" ref="DD79:DG81" si="128">SUM(DH79,DL79,DP79,DT79,DX79,EB79,EF79,EJ79,EN79)</f>
        <v>0</v>
      </c>
      <c r="DE79" s="252">
        <f t="shared" si="128"/>
        <v>0</v>
      </c>
      <c r="DF79" s="252">
        <f t="shared" si="128"/>
        <v>0</v>
      </c>
      <c r="DG79" s="252">
        <f t="shared" si="128"/>
        <v>0</v>
      </c>
      <c r="DH79" s="251"/>
      <c r="DI79" s="251"/>
      <c r="DJ79" s="251"/>
      <c r="DK79" s="251"/>
      <c r="DL79" s="251"/>
      <c r="DM79" s="251"/>
      <c r="DN79" s="251"/>
      <c r="DO79" s="251"/>
      <c r="DP79" s="251"/>
      <c r="DQ79" s="251"/>
      <c r="DR79" s="251"/>
      <c r="DS79" s="251"/>
      <c r="DT79" s="251"/>
      <c r="DU79" s="251"/>
      <c r="DV79" s="251"/>
      <c r="DW79" s="251"/>
      <c r="DX79" s="251"/>
      <c r="DY79" s="251"/>
      <c r="DZ79" s="251"/>
      <c r="EA79" s="251"/>
      <c r="EB79" s="251"/>
      <c r="EC79" s="251"/>
      <c r="ED79" s="251"/>
      <c r="EE79" s="251"/>
      <c r="EF79" s="251"/>
      <c r="EG79" s="251"/>
      <c r="EH79" s="251"/>
      <c r="EI79" s="251"/>
      <c r="EJ79" s="251"/>
      <c r="EK79" s="251"/>
      <c r="EL79" s="251"/>
      <c r="EM79" s="251"/>
      <c r="EN79" s="251"/>
      <c r="EO79" s="251"/>
      <c r="EP79" s="251"/>
      <c r="EQ79" s="251"/>
      <c r="ER79" s="251"/>
      <c r="ES79" s="251"/>
      <c r="ET79" s="251"/>
      <c r="EU79" s="251"/>
      <c r="EV79" s="251"/>
      <c r="EW79" s="251"/>
      <c r="EX79" s="251"/>
      <c r="EY79" s="251"/>
      <c r="EZ79" s="251"/>
      <c r="FA79" s="251"/>
      <c r="FB79" s="251"/>
      <c r="FC79" s="251"/>
      <c r="FD79" s="251"/>
      <c r="FE79" s="251"/>
      <c r="FF79" s="251"/>
      <c r="FG79" s="251"/>
      <c r="FH79" s="251"/>
      <c r="FI79" s="251"/>
      <c r="FJ79" s="251"/>
      <c r="FK79" s="251"/>
      <c r="FL79" s="251"/>
      <c r="FM79" s="251"/>
      <c r="FN79" s="251"/>
      <c r="FO79" s="251"/>
      <c r="FP79" s="251"/>
      <c r="FQ79" s="251"/>
      <c r="FR79" s="251"/>
      <c r="FS79" s="251"/>
      <c r="FT79" s="251"/>
      <c r="FU79" s="251"/>
      <c r="FV79" s="251"/>
      <c r="FW79" s="251"/>
      <c r="FX79" s="251"/>
      <c r="FY79" s="251"/>
      <c r="FZ79" s="251"/>
      <c r="GA79" s="251"/>
      <c r="GB79" s="251"/>
      <c r="GC79" s="251"/>
      <c r="GD79" s="251"/>
      <c r="GE79" s="251"/>
      <c r="GF79" s="251"/>
      <c r="GG79" s="251"/>
      <c r="GH79" s="251"/>
      <c r="GI79" s="251"/>
      <c r="GJ79" s="251"/>
      <c r="GK79" s="251"/>
      <c r="GL79" s="251"/>
      <c r="GM79" s="251"/>
    </row>
    <row r="80" spans="1:195" s="110" customFormat="1" ht="12" customHeight="1">
      <c r="A80" s="143"/>
      <c r="B80" s="589"/>
      <c r="C80"/>
      <c r="D80"/>
      <c r="E80"/>
      <c r="F80" s="239" t="s">
        <v>334</v>
      </c>
      <c r="G80" s="593"/>
      <c r="H80" s="533"/>
      <c r="I80" s="531" t="s">
        <v>438</v>
      </c>
      <c r="J80" s="220" t="s">
        <v>69</v>
      </c>
      <c r="K80" s="142"/>
      <c r="L80" s="142"/>
      <c r="M80" s="142"/>
      <c r="N80" s="142" t="str">
        <f>F80 &amp; "::" &amp; L56</f>
        <v>6.3.1::ACTI</v>
      </c>
      <c r="O80" s="142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1"/>
      <c r="AS80" s="251"/>
      <c r="AT80" s="251"/>
      <c r="AU80" s="251"/>
      <c r="AV80" s="251"/>
      <c r="AW80" s="251"/>
      <c r="AX80" s="251"/>
      <c r="AY80" s="251"/>
      <c r="AZ80" s="251"/>
      <c r="BA80" s="251"/>
      <c r="BB80" s="251"/>
      <c r="BC80" s="251"/>
      <c r="BD80" s="252">
        <f t="shared" si="126"/>
        <v>0</v>
      </c>
      <c r="BE80" s="252">
        <f t="shared" si="126"/>
        <v>0</v>
      </c>
      <c r="BF80" s="252">
        <f t="shared" si="126"/>
        <v>0</v>
      </c>
      <c r="BG80" s="252">
        <f>SUM(BK80,BO80,BS80,BW80)</f>
        <v>0</v>
      </c>
      <c r="BH80" s="251"/>
      <c r="BI80" s="251"/>
      <c r="BJ80" s="251"/>
      <c r="BK80" s="251"/>
      <c r="BL80" s="251"/>
      <c r="BM80" s="251"/>
      <c r="BN80" s="251"/>
      <c r="BO80" s="251"/>
      <c r="BP80" s="251"/>
      <c r="BQ80" s="251"/>
      <c r="BR80" s="251"/>
      <c r="BS80" s="251"/>
      <c r="BT80" s="251"/>
      <c r="BU80" s="251"/>
      <c r="BV80" s="251"/>
      <c r="BW80" s="251"/>
      <c r="BX80" s="252">
        <f t="shared" si="127"/>
        <v>0</v>
      </c>
      <c r="BY80" s="252">
        <f t="shared" si="127"/>
        <v>0</v>
      </c>
      <c r="BZ80" s="252">
        <f t="shared" si="127"/>
        <v>0</v>
      </c>
      <c r="CA80" s="252">
        <f t="shared" si="127"/>
        <v>0</v>
      </c>
      <c r="CB80" s="251"/>
      <c r="CC80" s="251"/>
      <c r="CD80" s="251"/>
      <c r="CE80" s="251"/>
      <c r="CF80" s="251"/>
      <c r="CG80" s="251"/>
      <c r="CH80" s="251"/>
      <c r="CI80" s="251"/>
      <c r="CJ80" s="251"/>
      <c r="CK80" s="251"/>
      <c r="CL80" s="251"/>
      <c r="CM80" s="251"/>
      <c r="CN80" s="251"/>
      <c r="CO80" s="251"/>
      <c r="CP80" s="251"/>
      <c r="CQ80" s="251"/>
      <c r="CR80" s="251"/>
      <c r="CS80" s="251"/>
      <c r="CT80" s="251"/>
      <c r="CU80" s="251"/>
      <c r="CV80" s="251"/>
      <c r="CW80" s="251"/>
      <c r="CX80" s="251"/>
      <c r="CY80" s="251"/>
      <c r="CZ80" s="251"/>
      <c r="DA80" s="251"/>
      <c r="DB80" s="251"/>
      <c r="DC80" s="251"/>
      <c r="DD80" s="252">
        <f t="shared" si="128"/>
        <v>0</v>
      </c>
      <c r="DE80" s="252">
        <f t="shared" si="128"/>
        <v>0</v>
      </c>
      <c r="DF80" s="252">
        <f t="shared" si="128"/>
        <v>0</v>
      </c>
      <c r="DG80" s="252">
        <f t="shared" si="128"/>
        <v>0</v>
      </c>
      <c r="DH80" s="251"/>
      <c r="DI80" s="251"/>
      <c r="DJ80" s="251"/>
      <c r="DK80" s="251"/>
      <c r="DL80" s="251"/>
      <c r="DM80" s="251"/>
      <c r="DN80" s="251"/>
      <c r="DO80" s="251"/>
      <c r="DP80" s="251"/>
      <c r="DQ80" s="251"/>
      <c r="DR80" s="251"/>
      <c r="DS80" s="251"/>
      <c r="DT80" s="251"/>
      <c r="DU80" s="251"/>
      <c r="DV80" s="251"/>
      <c r="DW80" s="251"/>
      <c r="DX80" s="251"/>
      <c r="DY80" s="251"/>
      <c r="DZ80" s="251"/>
      <c r="EA80" s="251"/>
      <c r="EB80" s="251"/>
      <c r="EC80" s="251"/>
      <c r="ED80" s="251"/>
      <c r="EE80" s="251"/>
      <c r="EF80" s="251"/>
      <c r="EG80" s="251"/>
      <c r="EH80" s="251"/>
      <c r="EI80" s="251"/>
      <c r="EJ80" s="251"/>
      <c r="EK80" s="251"/>
      <c r="EL80" s="251"/>
      <c r="EM80" s="251"/>
      <c r="EN80" s="251"/>
      <c r="EO80" s="251"/>
      <c r="EP80" s="251"/>
      <c r="EQ80" s="251"/>
      <c r="ER80" s="251"/>
      <c r="ES80" s="251"/>
      <c r="ET80" s="251"/>
      <c r="EU80" s="251"/>
      <c r="EV80" s="251"/>
      <c r="EW80" s="251"/>
      <c r="EX80" s="251"/>
      <c r="EY80" s="251"/>
      <c r="EZ80" s="251"/>
      <c r="FA80" s="251"/>
      <c r="FB80" s="251"/>
      <c r="FC80" s="251"/>
      <c r="FD80" s="251"/>
      <c r="FE80" s="251"/>
      <c r="FF80" s="251"/>
      <c r="FG80" s="251"/>
      <c r="FH80" s="251"/>
      <c r="FI80" s="251"/>
      <c r="FJ80" s="251"/>
      <c r="FK80" s="251"/>
      <c r="FL80" s="251"/>
      <c r="FM80" s="251"/>
      <c r="FN80" s="251"/>
      <c r="FO80" s="251"/>
      <c r="FP80" s="251"/>
      <c r="FQ80" s="251"/>
      <c r="FR80" s="251"/>
      <c r="FS80" s="251"/>
      <c r="FT80" s="251"/>
      <c r="FU80" s="251"/>
      <c r="FV80" s="251"/>
      <c r="FW80" s="251"/>
      <c r="FX80" s="251"/>
      <c r="FY80" s="251"/>
      <c r="FZ80" s="251"/>
      <c r="GA80" s="251"/>
      <c r="GB80" s="251"/>
      <c r="GC80" s="251"/>
      <c r="GD80" s="251"/>
      <c r="GE80" s="251"/>
      <c r="GF80" s="251"/>
      <c r="GG80" s="251"/>
      <c r="GH80" s="251"/>
      <c r="GI80" s="251"/>
      <c r="GJ80" s="251"/>
      <c r="GK80" s="251"/>
      <c r="GL80" s="251"/>
      <c r="GM80" s="251"/>
    </row>
    <row r="81" spans="1:195" s="110" customFormat="1" ht="12" customHeight="1">
      <c r="A81" s="143"/>
      <c r="B81" s="589"/>
      <c r="C81"/>
      <c r="D81"/>
      <c r="E81"/>
      <c r="F81" s="239" t="s">
        <v>293</v>
      </c>
      <c r="G81" s="593"/>
      <c r="H81" s="533"/>
      <c r="I81" s="531"/>
      <c r="J81" s="220" t="s">
        <v>70</v>
      </c>
      <c r="K81" s="142"/>
      <c r="L81" s="142"/>
      <c r="M81" s="142"/>
      <c r="N81" s="142" t="str">
        <f>F81 &amp; "::" &amp; L56</f>
        <v>6.3.2::ACTI</v>
      </c>
      <c r="O81" s="142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  <c r="AN81" s="251"/>
      <c r="AO81" s="251"/>
      <c r="AP81" s="251"/>
      <c r="AQ81" s="251"/>
      <c r="AR81" s="251"/>
      <c r="AS81" s="251"/>
      <c r="AT81" s="251"/>
      <c r="AU81" s="251"/>
      <c r="AV81" s="251"/>
      <c r="AW81" s="251"/>
      <c r="AX81" s="251"/>
      <c r="AY81" s="251"/>
      <c r="AZ81" s="251"/>
      <c r="BA81" s="251"/>
      <c r="BB81" s="251"/>
      <c r="BC81" s="251"/>
      <c r="BD81" s="252">
        <f t="shared" si="126"/>
        <v>0</v>
      </c>
      <c r="BE81" s="252">
        <f t="shared" si="126"/>
        <v>0</v>
      </c>
      <c r="BF81" s="252">
        <f t="shared" si="126"/>
        <v>0</v>
      </c>
      <c r="BG81" s="252">
        <f>SUM(BK81,BO81,BS81,BW81)</f>
        <v>0</v>
      </c>
      <c r="BH81" s="251"/>
      <c r="BI81" s="251"/>
      <c r="BJ81" s="251"/>
      <c r="BK81" s="251"/>
      <c r="BL81" s="251"/>
      <c r="BM81" s="251"/>
      <c r="BN81" s="251"/>
      <c r="BO81" s="251"/>
      <c r="BP81" s="251"/>
      <c r="BQ81" s="251"/>
      <c r="BR81" s="251"/>
      <c r="BS81" s="251"/>
      <c r="BT81" s="251"/>
      <c r="BU81" s="251"/>
      <c r="BV81" s="251"/>
      <c r="BW81" s="251"/>
      <c r="BX81" s="252">
        <f t="shared" si="127"/>
        <v>0</v>
      </c>
      <c r="BY81" s="252">
        <f t="shared" si="127"/>
        <v>0</v>
      </c>
      <c r="BZ81" s="252">
        <f t="shared" si="127"/>
        <v>0</v>
      </c>
      <c r="CA81" s="252">
        <f t="shared" si="127"/>
        <v>0</v>
      </c>
      <c r="CB81" s="251"/>
      <c r="CC81" s="251"/>
      <c r="CD81" s="251"/>
      <c r="CE81" s="251"/>
      <c r="CF81" s="251"/>
      <c r="CG81" s="251"/>
      <c r="CH81" s="251"/>
      <c r="CI81" s="251"/>
      <c r="CJ81" s="251"/>
      <c r="CK81" s="251"/>
      <c r="CL81" s="251"/>
      <c r="CM81" s="251"/>
      <c r="CN81" s="251"/>
      <c r="CO81" s="251"/>
      <c r="CP81" s="251"/>
      <c r="CQ81" s="251"/>
      <c r="CR81" s="251"/>
      <c r="CS81" s="251"/>
      <c r="CT81" s="251"/>
      <c r="CU81" s="251"/>
      <c r="CV81" s="251"/>
      <c r="CW81" s="251"/>
      <c r="CX81" s="251"/>
      <c r="CY81" s="251"/>
      <c r="CZ81" s="251"/>
      <c r="DA81" s="251"/>
      <c r="DB81" s="251"/>
      <c r="DC81" s="251"/>
      <c r="DD81" s="252">
        <f t="shared" si="128"/>
        <v>0</v>
      </c>
      <c r="DE81" s="252">
        <f t="shared" si="128"/>
        <v>0</v>
      </c>
      <c r="DF81" s="252">
        <f t="shared" si="128"/>
        <v>0</v>
      </c>
      <c r="DG81" s="252">
        <f t="shared" si="128"/>
        <v>0</v>
      </c>
      <c r="DH81" s="251"/>
      <c r="DI81" s="251"/>
      <c r="DJ81" s="251"/>
      <c r="DK81" s="251"/>
      <c r="DL81" s="251"/>
      <c r="DM81" s="251"/>
      <c r="DN81" s="251"/>
      <c r="DO81" s="251"/>
      <c r="DP81" s="251"/>
      <c r="DQ81" s="251"/>
      <c r="DR81" s="251"/>
      <c r="DS81" s="251"/>
      <c r="DT81" s="251"/>
      <c r="DU81" s="251"/>
      <c r="DV81" s="251"/>
      <c r="DW81" s="251"/>
      <c r="DX81" s="251"/>
      <c r="DY81" s="251"/>
      <c r="DZ81" s="251"/>
      <c r="EA81" s="251"/>
      <c r="EB81" s="251"/>
      <c r="EC81" s="251"/>
      <c r="ED81" s="251"/>
      <c r="EE81" s="251"/>
      <c r="EF81" s="251"/>
      <c r="EG81" s="251"/>
      <c r="EH81" s="251"/>
      <c r="EI81" s="251"/>
      <c r="EJ81" s="251"/>
      <c r="EK81" s="251"/>
      <c r="EL81" s="251"/>
      <c r="EM81" s="251"/>
      <c r="EN81" s="251"/>
      <c r="EO81" s="251"/>
      <c r="EP81" s="251"/>
      <c r="EQ81" s="251"/>
      <c r="ER81" s="251"/>
      <c r="ES81" s="251"/>
      <c r="ET81" s="251"/>
      <c r="EU81" s="251"/>
      <c r="EV81" s="251"/>
      <c r="EW81" s="251"/>
      <c r="EX81" s="251"/>
      <c r="EY81" s="251"/>
      <c r="EZ81" s="251"/>
      <c r="FA81" s="251"/>
      <c r="FB81" s="251"/>
      <c r="FC81" s="251"/>
      <c r="FD81" s="251"/>
      <c r="FE81" s="251"/>
      <c r="FF81" s="251"/>
      <c r="FG81" s="251"/>
      <c r="FH81" s="251"/>
      <c r="FI81" s="251"/>
      <c r="FJ81" s="251"/>
      <c r="FK81" s="251"/>
      <c r="FL81" s="251"/>
      <c r="FM81" s="251"/>
      <c r="FN81" s="251"/>
      <c r="FO81" s="251"/>
      <c r="FP81" s="251"/>
      <c r="FQ81" s="251"/>
      <c r="FR81" s="251"/>
      <c r="FS81" s="251"/>
      <c r="FT81" s="251"/>
      <c r="FU81" s="251"/>
      <c r="FV81" s="251"/>
      <c r="FW81" s="251"/>
      <c r="FX81" s="251"/>
      <c r="FY81" s="251"/>
      <c r="FZ81" s="251"/>
      <c r="GA81" s="251"/>
      <c r="GB81" s="251"/>
      <c r="GC81" s="251"/>
      <c r="GD81" s="251"/>
      <c r="GE81" s="251"/>
      <c r="GF81" s="251"/>
      <c r="GG81" s="251"/>
      <c r="GH81" s="251"/>
      <c r="GI81" s="251"/>
      <c r="GJ81" s="251"/>
      <c r="GK81" s="251"/>
      <c r="GL81" s="251"/>
      <c r="GM81" s="251"/>
    </row>
    <row r="82" spans="1:195" s="110" customFormat="1" ht="12" customHeight="1">
      <c r="A82" s="143"/>
      <c r="B82" s="589"/>
      <c r="C82"/>
      <c r="D82"/>
      <c r="E82"/>
      <c r="F82" s="239" t="s">
        <v>287</v>
      </c>
      <c r="G82" s="593"/>
      <c r="H82" s="530" t="s">
        <v>440</v>
      </c>
      <c r="I82" s="586" t="s">
        <v>437</v>
      </c>
      <c r="J82" s="220" t="s">
        <v>69</v>
      </c>
      <c r="K82" s="142"/>
      <c r="L82" s="142"/>
      <c r="M82" s="142"/>
      <c r="N82" s="142" t="str">
        <f>F82 &amp; "::" &amp; L56</f>
        <v>7.1.1::ACTI</v>
      </c>
      <c r="O82" s="142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  <c r="AN82" s="251"/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  <c r="BA82" s="251"/>
      <c r="BB82" s="251"/>
      <c r="BC82" s="251"/>
      <c r="BD82" s="252">
        <f>IF(BD84=0,0,BD85*1000/BD84)</f>
        <v>0</v>
      </c>
      <c r="BE82" s="252">
        <f>IF(BE84=0,0,BE85*1000/BE84)</f>
        <v>0</v>
      </c>
      <c r="BF82" s="252">
        <f>IF(BF84=0,0,BF85*1000/BF84)</f>
        <v>0</v>
      </c>
      <c r="BG82" s="252">
        <f>IF(BG84=0,0,BG85*1000/BG84)</f>
        <v>0</v>
      </c>
      <c r="BH82" s="251"/>
      <c r="BI82" s="251"/>
      <c r="BJ82" s="251"/>
      <c r="BK82" s="251"/>
      <c r="BL82" s="251"/>
      <c r="BM82" s="251"/>
      <c r="BN82" s="251"/>
      <c r="BO82" s="251"/>
      <c r="BP82" s="251"/>
      <c r="BQ82" s="251"/>
      <c r="BR82" s="251"/>
      <c r="BS82" s="251"/>
      <c r="BT82" s="251"/>
      <c r="BU82" s="251"/>
      <c r="BV82" s="251"/>
      <c r="BW82" s="251"/>
      <c r="BX82" s="252">
        <f>IF(BX84=0,0,BX85*1000/BX84)</f>
        <v>0</v>
      </c>
      <c r="BY82" s="252">
        <f>IF(BY84=0,0,BY85*1000/BY84)</f>
        <v>0</v>
      </c>
      <c r="BZ82" s="252">
        <f>IF(BZ84=0,0,BZ85*1000/BZ84)</f>
        <v>0</v>
      </c>
      <c r="CA82" s="252">
        <f>IF(CA84=0,0,CA85*1000/CA84)</f>
        <v>0</v>
      </c>
      <c r="CB82" s="251"/>
      <c r="CC82" s="251"/>
      <c r="CD82" s="251"/>
      <c r="CE82" s="251"/>
      <c r="CF82" s="251"/>
      <c r="CG82" s="251"/>
      <c r="CH82" s="251"/>
      <c r="CI82" s="251"/>
      <c r="CJ82" s="251"/>
      <c r="CK82" s="251"/>
      <c r="CL82" s="251"/>
      <c r="CM82" s="251"/>
      <c r="CN82" s="251"/>
      <c r="CO82" s="251"/>
      <c r="CP82" s="251"/>
      <c r="CQ82" s="251"/>
      <c r="CR82" s="251"/>
      <c r="CS82" s="251"/>
      <c r="CT82" s="251"/>
      <c r="CU82" s="251"/>
      <c r="CV82" s="251"/>
      <c r="CW82" s="251"/>
      <c r="CX82" s="251"/>
      <c r="CY82" s="251"/>
      <c r="CZ82" s="251"/>
      <c r="DA82" s="251"/>
      <c r="DB82" s="251"/>
      <c r="DC82" s="251"/>
      <c r="DD82" s="252">
        <f>IF(DD84=0,0,DD85*1000/DD84)</f>
        <v>0</v>
      </c>
      <c r="DE82" s="252">
        <f>IF(DE84=0,0,DE85*1000/DE84)</f>
        <v>0</v>
      </c>
      <c r="DF82" s="252">
        <f>IF(DF84=0,0,DF85*1000/DF84)</f>
        <v>0</v>
      </c>
      <c r="DG82" s="252">
        <f>IF(DG84=0,0,DG85*1000/DG84)</f>
        <v>0</v>
      </c>
      <c r="DH82" s="251"/>
      <c r="DI82" s="251"/>
      <c r="DJ82" s="251"/>
      <c r="DK82" s="251"/>
      <c r="DL82" s="251"/>
      <c r="DM82" s="251"/>
      <c r="DN82" s="251"/>
      <c r="DO82" s="251"/>
      <c r="DP82" s="251"/>
      <c r="DQ82" s="251"/>
      <c r="DR82" s="251"/>
      <c r="DS82" s="251"/>
      <c r="DT82" s="251"/>
      <c r="DU82" s="251"/>
      <c r="DV82" s="251"/>
      <c r="DW82" s="251"/>
      <c r="DX82" s="251"/>
      <c r="DY82" s="251"/>
      <c r="DZ82" s="251"/>
      <c r="EA82" s="251"/>
      <c r="EB82" s="251"/>
      <c r="EC82" s="251"/>
      <c r="ED82" s="251"/>
      <c r="EE82" s="251"/>
      <c r="EF82" s="251"/>
      <c r="EG82" s="251"/>
      <c r="EH82" s="251"/>
      <c r="EI82" s="251"/>
      <c r="EJ82" s="251"/>
      <c r="EK82" s="251"/>
      <c r="EL82" s="251"/>
      <c r="EM82" s="251"/>
      <c r="EN82" s="251"/>
      <c r="EO82" s="251"/>
      <c r="EP82" s="251"/>
      <c r="EQ82" s="251"/>
      <c r="ER82" s="251"/>
      <c r="ES82" s="251"/>
      <c r="ET82" s="251"/>
      <c r="EU82" s="251"/>
      <c r="EV82" s="251"/>
      <c r="EW82" s="251"/>
      <c r="EX82" s="251"/>
      <c r="EY82" s="251"/>
      <c r="EZ82" s="251"/>
      <c r="FA82" s="251"/>
      <c r="FB82" s="251"/>
      <c r="FC82" s="251"/>
      <c r="FD82" s="251"/>
      <c r="FE82" s="251"/>
      <c r="FF82" s="251"/>
      <c r="FG82" s="251"/>
      <c r="FH82" s="251"/>
      <c r="FI82" s="251"/>
      <c r="FJ82" s="251"/>
      <c r="FK82" s="251"/>
      <c r="FL82" s="251"/>
      <c r="FM82" s="251"/>
      <c r="FN82" s="251"/>
      <c r="FO82" s="251"/>
      <c r="FP82" s="251"/>
      <c r="FQ82" s="251"/>
      <c r="FR82" s="251"/>
      <c r="FS82" s="251"/>
      <c r="FT82" s="251"/>
      <c r="FU82" s="251"/>
      <c r="FV82" s="251"/>
      <c r="FW82" s="251"/>
      <c r="FX82" s="251"/>
      <c r="FY82" s="251"/>
      <c r="FZ82" s="251"/>
      <c r="GA82" s="251"/>
      <c r="GB82" s="251"/>
      <c r="GC82" s="251"/>
      <c r="GD82" s="251"/>
      <c r="GE82" s="251"/>
      <c r="GF82" s="251"/>
      <c r="GG82" s="251"/>
      <c r="GH82" s="251"/>
      <c r="GI82" s="251"/>
      <c r="GJ82" s="251"/>
      <c r="GK82" s="251"/>
      <c r="GL82" s="251"/>
      <c r="GM82" s="251"/>
    </row>
    <row r="83" spans="1:195" s="110" customFormat="1" ht="12" customHeight="1">
      <c r="A83" s="143"/>
      <c r="B83" s="589"/>
      <c r="C83"/>
      <c r="D83"/>
      <c r="E83"/>
      <c r="F83" s="239" t="s">
        <v>288</v>
      </c>
      <c r="G83" s="593"/>
      <c r="H83" s="533"/>
      <c r="I83" s="586"/>
      <c r="J83" s="220" t="s">
        <v>70</v>
      </c>
      <c r="K83" s="142"/>
      <c r="L83" s="142"/>
      <c r="M83" s="142"/>
      <c r="N83" s="142" t="str">
        <f>F83 &amp; "::" &amp; L56</f>
        <v>7.1.2::ACTI</v>
      </c>
      <c r="O83" s="142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/>
      <c r="AU83" s="251"/>
      <c r="AV83" s="251"/>
      <c r="AW83" s="251"/>
      <c r="AX83" s="251"/>
      <c r="AY83" s="251"/>
      <c r="AZ83" s="251"/>
      <c r="BA83" s="251"/>
      <c r="BB83" s="251"/>
      <c r="BC83" s="251"/>
      <c r="BD83" s="252">
        <f>IF(BD84=0,0,BD86*1000/BD84)</f>
        <v>0</v>
      </c>
      <c r="BE83" s="252">
        <f>IF(BE84=0,0,BE86*1000/BE84)</f>
        <v>0</v>
      </c>
      <c r="BF83" s="252">
        <f>IF(BF84=0,0,BF86*1000/BF84)</f>
        <v>0</v>
      </c>
      <c r="BG83" s="252">
        <f>IF(BG84=0,0,BG86*1000/BG84)</f>
        <v>0</v>
      </c>
      <c r="BH83" s="251"/>
      <c r="BI83" s="251"/>
      <c r="BJ83" s="251"/>
      <c r="BK83" s="251"/>
      <c r="BL83" s="251"/>
      <c r="BM83" s="251"/>
      <c r="BN83" s="251"/>
      <c r="BO83" s="251"/>
      <c r="BP83" s="251"/>
      <c r="BQ83" s="251"/>
      <c r="BR83" s="251"/>
      <c r="BS83" s="251"/>
      <c r="BT83" s="251"/>
      <c r="BU83" s="251"/>
      <c r="BV83" s="251"/>
      <c r="BW83" s="251"/>
      <c r="BX83" s="252">
        <f>IF(BX84=0,0,BX86*1000/BX84)</f>
        <v>0</v>
      </c>
      <c r="BY83" s="252">
        <f>IF(BY84=0,0,BY86*1000/BY84)</f>
        <v>0</v>
      </c>
      <c r="BZ83" s="252">
        <f>IF(BZ84=0,0,BZ86*1000/BZ84)</f>
        <v>0</v>
      </c>
      <c r="CA83" s="252">
        <f>IF(CA84=0,0,CA86*1000/CA84)</f>
        <v>0</v>
      </c>
      <c r="CB83" s="251"/>
      <c r="CC83" s="251"/>
      <c r="CD83" s="251"/>
      <c r="CE83" s="251"/>
      <c r="CF83" s="251"/>
      <c r="CG83" s="251"/>
      <c r="CH83" s="251"/>
      <c r="CI83" s="251"/>
      <c r="CJ83" s="251"/>
      <c r="CK83" s="251"/>
      <c r="CL83" s="251"/>
      <c r="CM83" s="251"/>
      <c r="CN83" s="251"/>
      <c r="CO83" s="251"/>
      <c r="CP83" s="251"/>
      <c r="CQ83" s="251"/>
      <c r="CR83" s="251"/>
      <c r="CS83" s="251"/>
      <c r="CT83" s="251"/>
      <c r="CU83" s="251"/>
      <c r="CV83" s="251"/>
      <c r="CW83" s="251"/>
      <c r="CX83" s="251"/>
      <c r="CY83" s="251"/>
      <c r="CZ83" s="251"/>
      <c r="DA83" s="251"/>
      <c r="DB83" s="251"/>
      <c r="DC83" s="251"/>
      <c r="DD83" s="252">
        <f>IF(DD84=0,0,DD86*1000/DD84)</f>
        <v>0</v>
      </c>
      <c r="DE83" s="252">
        <f>IF(DE84=0,0,DE86*1000/DE84)</f>
        <v>0</v>
      </c>
      <c r="DF83" s="252">
        <f>IF(DF84=0,0,DF86*1000/DF84)</f>
        <v>0</v>
      </c>
      <c r="DG83" s="252">
        <f>IF(DG84=0,0,DG86*1000/DG84)</f>
        <v>0</v>
      </c>
      <c r="DH83" s="251"/>
      <c r="DI83" s="251"/>
      <c r="DJ83" s="251"/>
      <c r="DK83" s="251"/>
      <c r="DL83" s="251"/>
      <c r="DM83" s="251"/>
      <c r="DN83" s="251"/>
      <c r="DO83" s="251"/>
      <c r="DP83" s="251"/>
      <c r="DQ83" s="251"/>
      <c r="DR83" s="251"/>
      <c r="DS83" s="251"/>
      <c r="DT83" s="251"/>
      <c r="DU83" s="251"/>
      <c r="DV83" s="251"/>
      <c r="DW83" s="251"/>
      <c r="DX83" s="251"/>
      <c r="DY83" s="251"/>
      <c r="DZ83" s="251"/>
      <c r="EA83" s="251"/>
      <c r="EB83" s="251"/>
      <c r="EC83" s="251"/>
      <c r="ED83" s="251"/>
      <c r="EE83" s="251"/>
      <c r="EF83" s="251"/>
      <c r="EG83" s="251"/>
      <c r="EH83" s="251"/>
      <c r="EI83" s="251"/>
      <c r="EJ83" s="251"/>
      <c r="EK83" s="251"/>
      <c r="EL83" s="251"/>
      <c r="EM83" s="251"/>
      <c r="EN83" s="251"/>
      <c r="EO83" s="251"/>
      <c r="EP83" s="251"/>
      <c r="EQ83" s="251"/>
      <c r="ER83" s="251"/>
      <c r="ES83" s="251"/>
      <c r="ET83" s="251"/>
      <c r="EU83" s="251"/>
      <c r="EV83" s="251"/>
      <c r="EW83" s="251"/>
      <c r="EX83" s="251"/>
      <c r="EY83" s="251"/>
      <c r="EZ83" s="251"/>
      <c r="FA83" s="251"/>
      <c r="FB83" s="251"/>
      <c r="FC83" s="251"/>
      <c r="FD83" s="251"/>
      <c r="FE83" s="251"/>
      <c r="FF83" s="251"/>
      <c r="FG83" s="251"/>
      <c r="FH83" s="251"/>
      <c r="FI83" s="251"/>
      <c r="FJ83" s="251"/>
      <c r="FK83" s="251"/>
      <c r="FL83" s="251"/>
      <c r="FM83" s="251"/>
      <c r="FN83" s="251"/>
      <c r="FO83" s="251"/>
      <c r="FP83" s="251"/>
      <c r="FQ83" s="251"/>
      <c r="FR83" s="251"/>
      <c r="FS83" s="251"/>
      <c r="FT83" s="251"/>
      <c r="FU83" s="251"/>
      <c r="FV83" s="251"/>
      <c r="FW83" s="251"/>
      <c r="FX83" s="251"/>
      <c r="FY83" s="251"/>
      <c r="FZ83" s="251"/>
      <c r="GA83" s="251"/>
      <c r="GB83" s="251"/>
      <c r="GC83" s="251"/>
      <c r="GD83" s="251"/>
      <c r="GE83" s="251"/>
      <c r="GF83" s="251"/>
      <c r="GG83" s="251"/>
      <c r="GH83" s="251"/>
      <c r="GI83" s="251"/>
      <c r="GJ83" s="251"/>
      <c r="GK83" s="251"/>
      <c r="GL83" s="251"/>
      <c r="GM83" s="251"/>
    </row>
    <row r="84" spans="1:195" s="110" customFormat="1" ht="12" customHeight="1">
      <c r="A84" s="143"/>
      <c r="B84" s="589"/>
      <c r="C84"/>
      <c r="D84"/>
      <c r="E84"/>
      <c r="F84" s="239" t="s">
        <v>279</v>
      </c>
      <c r="G84" s="593"/>
      <c r="H84" s="533"/>
      <c r="I84" s="531" t="s">
        <v>474</v>
      </c>
      <c r="J84" s="531"/>
      <c r="K84" s="142"/>
      <c r="L84" s="142"/>
      <c r="M84" s="142"/>
      <c r="N84" s="142" t="str">
        <f>F84 &amp; "::" &amp; L56</f>
        <v>7.2::ACTI</v>
      </c>
      <c r="O84" s="142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/>
      <c r="AI84" s="251"/>
      <c r="AJ84" s="251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  <c r="BA84" s="251"/>
      <c r="BB84" s="251"/>
      <c r="BC84" s="251"/>
      <c r="BD84" s="252">
        <f t="shared" ref="BD84:BF86" si="129">SUM(BH84,BL84,BP84,BT84)</f>
        <v>0</v>
      </c>
      <c r="BE84" s="252">
        <f t="shared" si="129"/>
        <v>0</v>
      </c>
      <c r="BF84" s="252">
        <f t="shared" si="129"/>
        <v>0</v>
      </c>
      <c r="BG84" s="252">
        <f>SUM(BK84,BO84,BS84,BW84)</f>
        <v>0</v>
      </c>
      <c r="BH84" s="251"/>
      <c r="BI84" s="251"/>
      <c r="BJ84" s="251"/>
      <c r="BK84" s="251"/>
      <c r="BL84" s="251"/>
      <c r="BM84" s="251"/>
      <c r="BN84" s="251"/>
      <c r="BO84" s="251"/>
      <c r="BP84" s="251"/>
      <c r="BQ84" s="251"/>
      <c r="BR84" s="251"/>
      <c r="BS84" s="251"/>
      <c r="BT84" s="251"/>
      <c r="BU84" s="251"/>
      <c r="BV84" s="251"/>
      <c r="BW84" s="251"/>
      <c r="BX84" s="252">
        <f t="shared" ref="BX84:CA86" si="130">SUM(CB84,CF84,CJ84,CN84,CR84,CV84)</f>
        <v>0</v>
      </c>
      <c r="BY84" s="252">
        <f t="shared" si="130"/>
        <v>0</v>
      </c>
      <c r="BZ84" s="252">
        <f t="shared" si="130"/>
        <v>0</v>
      </c>
      <c r="CA84" s="252">
        <f t="shared" si="130"/>
        <v>0</v>
      </c>
      <c r="CB84" s="251"/>
      <c r="CC84" s="251"/>
      <c r="CD84" s="251"/>
      <c r="CE84" s="251"/>
      <c r="CF84" s="251"/>
      <c r="CG84" s="251"/>
      <c r="CH84" s="251"/>
      <c r="CI84" s="251"/>
      <c r="CJ84" s="251"/>
      <c r="CK84" s="251"/>
      <c r="CL84" s="251"/>
      <c r="CM84" s="251"/>
      <c r="CN84" s="251"/>
      <c r="CO84" s="251"/>
      <c r="CP84" s="251"/>
      <c r="CQ84" s="251"/>
      <c r="CR84" s="251"/>
      <c r="CS84" s="251"/>
      <c r="CT84" s="251"/>
      <c r="CU84" s="251"/>
      <c r="CV84" s="251"/>
      <c r="CW84" s="251"/>
      <c r="CX84" s="251"/>
      <c r="CY84" s="251"/>
      <c r="CZ84" s="251"/>
      <c r="DA84" s="251"/>
      <c r="DB84" s="251"/>
      <c r="DC84" s="251"/>
      <c r="DD84" s="252">
        <f t="shared" ref="DD84:DG86" si="131">SUM(DH84,DL84,DP84,DT84,DX84,EB84,EF84,EJ84,EN84)</f>
        <v>0</v>
      </c>
      <c r="DE84" s="252">
        <f t="shared" si="131"/>
        <v>0</v>
      </c>
      <c r="DF84" s="252">
        <f t="shared" si="131"/>
        <v>0</v>
      </c>
      <c r="DG84" s="252">
        <f t="shared" si="131"/>
        <v>0</v>
      </c>
      <c r="DH84" s="251"/>
      <c r="DI84" s="251"/>
      <c r="DJ84" s="251"/>
      <c r="DK84" s="251"/>
      <c r="DL84" s="251"/>
      <c r="DM84" s="251"/>
      <c r="DN84" s="251"/>
      <c r="DO84" s="251"/>
      <c r="DP84" s="251"/>
      <c r="DQ84" s="251"/>
      <c r="DR84" s="251"/>
      <c r="DS84" s="251"/>
      <c r="DT84" s="251"/>
      <c r="DU84" s="251"/>
      <c r="DV84" s="251"/>
      <c r="DW84" s="251"/>
      <c r="DX84" s="251"/>
      <c r="DY84" s="251"/>
      <c r="DZ84" s="251"/>
      <c r="EA84" s="251"/>
      <c r="EB84" s="251"/>
      <c r="EC84" s="251"/>
      <c r="ED84" s="251"/>
      <c r="EE84" s="251"/>
      <c r="EF84" s="251"/>
      <c r="EG84" s="251"/>
      <c r="EH84" s="251"/>
      <c r="EI84" s="251"/>
      <c r="EJ84" s="251"/>
      <c r="EK84" s="251"/>
      <c r="EL84" s="251"/>
      <c r="EM84" s="251"/>
      <c r="EN84" s="251"/>
      <c r="EO84" s="251"/>
      <c r="EP84" s="251"/>
      <c r="EQ84" s="251"/>
      <c r="ER84" s="251"/>
      <c r="ES84" s="251"/>
      <c r="ET84" s="251"/>
      <c r="EU84" s="251"/>
      <c r="EV84" s="251"/>
      <c r="EW84" s="251"/>
      <c r="EX84" s="251"/>
      <c r="EY84" s="251"/>
      <c r="EZ84" s="251"/>
      <c r="FA84" s="251"/>
      <c r="FB84" s="251"/>
      <c r="FC84" s="251"/>
      <c r="FD84" s="251"/>
      <c r="FE84" s="251"/>
      <c r="FF84" s="251"/>
      <c r="FG84" s="251"/>
      <c r="FH84" s="251"/>
      <c r="FI84" s="251"/>
      <c r="FJ84" s="251"/>
      <c r="FK84" s="251"/>
      <c r="FL84" s="251"/>
      <c r="FM84" s="251"/>
      <c r="FN84" s="251"/>
      <c r="FO84" s="251"/>
      <c r="FP84" s="251"/>
      <c r="FQ84" s="251"/>
      <c r="FR84" s="251"/>
      <c r="FS84" s="251"/>
      <c r="FT84" s="251"/>
      <c r="FU84" s="251"/>
      <c r="FV84" s="251"/>
      <c r="FW84" s="251"/>
      <c r="FX84" s="251"/>
      <c r="FY84" s="251"/>
      <c r="FZ84" s="251"/>
      <c r="GA84" s="251"/>
      <c r="GB84" s="251"/>
      <c r="GC84" s="251"/>
      <c r="GD84" s="251"/>
      <c r="GE84" s="251"/>
      <c r="GF84" s="251"/>
      <c r="GG84" s="251"/>
      <c r="GH84" s="251"/>
      <c r="GI84" s="251"/>
      <c r="GJ84" s="251"/>
      <c r="GK84" s="251"/>
      <c r="GL84" s="251"/>
      <c r="GM84" s="251"/>
    </row>
    <row r="85" spans="1:195" s="110" customFormat="1" ht="12" customHeight="1">
      <c r="A85" s="143"/>
      <c r="B85" s="589"/>
      <c r="C85"/>
      <c r="D85"/>
      <c r="E85"/>
      <c r="F85" s="239" t="s">
        <v>289</v>
      </c>
      <c r="G85" s="593"/>
      <c r="H85" s="533"/>
      <c r="I85" s="531" t="s">
        <v>438</v>
      </c>
      <c r="J85" s="220" t="s">
        <v>69</v>
      </c>
      <c r="K85" s="142"/>
      <c r="L85" s="142"/>
      <c r="M85" s="142"/>
      <c r="N85" s="142" t="str">
        <f>F85 &amp; "::" &amp; L56</f>
        <v>7.3.1::ACTI</v>
      </c>
      <c r="O85" s="142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251"/>
      <c r="AQ85" s="251"/>
      <c r="AR85" s="251"/>
      <c r="AS85" s="251"/>
      <c r="AT85" s="251"/>
      <c r="AU85" s="251"/>
      <c r="AV85" s="251"/>
      <c r="AW85" s="251"/>
      <c r="AX85" s="251"/>
      <c r="AY85" s="251"/>
      <c r="AZ85" s="251"/>
      <c r="BA85" s="251"/>
      <c r="BB85" s="251"/>
      <c r="BC85" s="251"/>
      <c r="BD85" s="252">
        <f t="shared" si="129"/>
        <v>0</v>
      </c>
      <c r="BE85" s="252">
        <f t="shared" si="129"/>
        <v>0</v>
      </c>
      <c r="BF85" s="252">
        <f t="shared" si="129"/>
        <v>0</v>
      </c>
      <c r="BG85" s="252">
        <f>SUM(BK85,BO85,BS85,BW85)</f>
        <v>0</v>
      </c>
      <c r="BH85" s="251"/>
      <c r="BI85" s="251"/>
      <c r="BJ85" s="251"/>
      <c r="BK85" s="251"/>
      <c r="BL85" s="251"/>
      <c r="BM85" s="251"/>
      <c r="BN85" s="251"/>
      <c r="BO85" s="251"/>
      <c r="BP85" s="251"/>
      <c r="BQ85" s="251"/>
      <c r="BR85" s="251"/>
      <c r="BS85" s="251"/>
      <c r="BT85" s="251"/>
      <c r="BU85" s="251"/>
      <c r="BV85" s="251"/>
      <c r="BW85" s="251"/>
      <c r="BX85" s="252">
        <f t="shared" si="130"/>
        <v>0</v>
      </c>
      <c r="BY85" s="252">
        <f t="shared" si="130"/>
        <v>0</v>
      </c>
      <c r="BZ85" s="252">
        <f t="shared" si="130"/>
        <v>0</v>
      </c>
      <c r="CA85" s="252">
        <f t="shared" si="130"/>
        <v>0</v>
      </c>
      <c r="CB85" s="251"/>
      <c r="CC85" s="251"/>
      <c r="CD85" s="251"/>
      <c r="CE85" s="251"/>
      <c r="CF85" s="251"/>
      <c r="CG85" s="251"/>
      <c r="CH85" s="251"/>
      <c r="CI85" s="251"/>
      <c r="CJ85" s="251"/>
      <c r="CK85" s="251"/>
      <c r="CL85" s="251"/>
      <c r="CM85" s="251"/>
      <c r="CN85" s="251"/>
      <c r="CO85" s="251"/>
      <c r="CP85" s="251"/>
      <c r="CQ85" s="251"/>
      <c r="CR85" s="251"/>
      <c r="CS85" s="251"/>
      <c r="CT85" s="251"/>
      <c r="CU85" s="251"/>
      <c r="CV85" s="251"/>
      <c r="CW85" s="251"/>
      <c r="CX85" s="251"/>
      <c r="CY85" s="251"/>
      <c r="CZ85" s="251"/>
      <c r="DA85" s="251"/>
      <c r="DB85" s="251"/>
      <c r="DC85" s="251"/>
      <c r="DD85" s="252">
        <f t="shared" si="131"/>
        <v>0</v>
      </c>
      <c r="DE85" s="252">
        <f t="shared" si="131"/>
        <v>0</v>
      </c>
      <c r="DF85" s="252">
        <f t="shared" si="131"/>
        <v>0</v>
      </c>
      <c r="DG85" s="252">
        <f t="shared" si="131"/>
        <v>0</v>
      </c>
      <c r="DH85" s="251"/>
      <c r="DI85" s="251"/>
      <c r="DJ85" s="251"/>
      <c r="DK85" s="251"/>
      <c r="DL85" s="251"/>
      <c r="DM85" s="251"/>
      <c r="DN85" s="251"/>
      <c r="DO85" s="251"/>
      <c r="DP85" s="251"/>
      <c r="DQ85" s="251"/>
      <c r="DR85" s="251"/>
      <c r="DS85" s="251"/>
      <c r="DT85" s="251"/>
      <c r="DU85" s="251"/>
      <c r="DV85" s="251"/>
      <c r="DW85" s="251"/>
      <c r="DX85" s="251"/>
      <c r="DY85" s="251"/>
      <c r="DZ85" s="251"/>
      <c r="EA85" s="251"/>
      <c r="EB85" s="251"/>
      <c r="EC85" s="251"/>
      <c r="ED85" s="251"/>
      <c r="EE85" s="251"/>
      <c r="EF85" s="251"/>
      <c r="EG85" s="251"/>
      <c r="EH85" s="251"/>
      <c r="EI85" s="251"/>
      <c r="EJ85" s="251"/>
      <c r="EK85" s="251"/>
      <c r="EL85" s="251"/>
      <c r="EM85" s="251"/>
      <c r="EN85" s="251"/>
      <c r="EO85" s="251"/>
      <c r="EP85" s="251"/>
      <c r="EQ85" s="251"/>
      <c r="ER85" s="251"/>
      <c r="ES85" s="251"/>
      <c r="ET85" s="251"/>
      <c r="EU85" s="251"/>
      <c r="EV85" s="251"/>
      <c r="EW85" s="251"/>
      <c r="EX85" s="251"/>
      <c r="EY85" s="251"/>
      <c r="EZ85" s="251"/>
      <c r="FA85" s="251"/>
      <c r="FB85" s="251"/>
      <c r="FC85" s="251"/>
      <c r="FD85" s="251"/>
      <c r="FE85" s="251"/>
      <c r="FF85" s="251"/>
      <c r="FG85" s="251"/>
      <c r="FH85" s="251"/>
      <c r="FI85" s="251"/>
      <c r="FJ85" s="251"/>
      <c r="FK85" s="251"/>
      <c r="FL85" s="251"/>
      <c r="FM85" s="251"/>
      <c r="FN85" s="251"/>
      <c r="FO85" s="251"/>
      <c r="FP85" s="251"/>
      <c r="FQ85" s="251"/>
      <c r="FR85" s="251"/>
      <c r="FS85" s="251"/>
      <c r="FT85" s="251"/>
      <c r="FU85" s="251"/>
      <c r="FV85" s="251"/>
      <c r="FW85" s="251"/>
      <c r="FX85" s="251"/>
      <c r="FY85" s="251"/>
      <c r="FZ85" s="251"/>
      <c r="GA85" s="251"/>
      <c r="GB85" s="251"/>
      <c r="GC85" s="251"/>
      <c r="GD85" s="251"/>
      <c r="GE85" s="251"/>
      <c r="GF85" s="251"/>
      <c r="GG85" s="251"/>
      <c r="GH85" s="251"/>
      <c r="GI85" s="251"/>
      <c r="GJ85" s="251"/>
      <c r="GK85" s="251"/>
      <c r="GL85" s="251"/>
      <c r="GM85" s="251"/>
    </row>
    <row r="86" spans="1:195" s="110" customFormat="1" ht="12" customHeight="1">
      <c r="A86" s="143"/>
      <c r="B86" s="589"/>
      <c r="C86"/>
      <c r="D86"/>
      <c r="E86"/>
      <c r="F86" s="239" t="s">
        <v>290</v>
      </c>
      <c r="G86" s="593"/>
      <c r="H86" s="533"/>
      <c r="I86" s="531"/>
      <c r="J86" s="220" t="s">
        <v>70</v>
      </c>
      <c r="K86" s="142"/>
      <c r="L86" s="142"/>
      <c r="M86" s="142"/>
      <c r="N86" s="142" t="str">
        <f>F86 &amp; "::" &amp; L56</f>
        <v>7.3.2::ACTI</v>
      </c>
      <c r="O86" s="142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251"/>
      <c r="AM86" s="251"/>
      <c r="AN86" s="251"/>
      <c r="AO86" s="251"/>
      <c r="AP86" s="251"/>
      <c r="AQ86" s="251"/>
      <c r="AR86" s="251"/>
      <c r="AS86" s="251"/>
      <c r="AT86" s="251"/>
      <c r="AU86" s="251"/>
      <c r="AV86" s="251"/>
      <c r="AW86" s="251"/>
      <c r="AX86" s="251"/>
      <c r="AY86" s="251"/>
      <c r="AZ86" s="251"/>
      <c r="BA86" s="251"/>
      <c r="BB86" s="251"/>
      <c r="BC86" s="251"/>
      <c r="BD86" s="252">
        <f t="shared" si="129"/>
        <v>0</v>
      </c>
      <c r="BE86" s="252">
        <f t="shared" si="129"/>
        <v>0</v>
      </c>
      <c r="BF86" s="252">
        <f t="shared" si="129"/>
        <v>0</v>
      </c>
      <c r="BG86" s="252">
        <f>SUM(BK86,BO86,BS86,BW86)</f>
        <v>0</v>
      </c>
      <c r="BH86" s="251"/>
      <c r="BI86" s="251"/>
      <c r="BJ86" s="251"/>
      <c r="BK86" s="251"/>
      <c r="BL86" s="251"/>
      <c r="BM86" s="251"/>
      <c r="BN86" s="251"/>
      <c r="BO86" s="251"/>
      <c r="BP86" s="251"/>
      <c r="BQ86" s="251"/>
      <c r="BR86" s="251"/>
      <c r="BS86" s="251"/>
      <c r="BT86" s="251"/>
      <c r="BU86" s="251"/>
      <c r="BV86" s="251"/>
      <c r="BW86" s="251"/>
      <c r="BX86" s="252">
        <f t="shared" si="130"/>
        <v>0</v>
      </c>
      <c r="BY86" s="252">
        <f t="shared" si="130"/>
        <v>0</v>
      </c>
      <c r="BZ86" s="252">
        <f t="shared" si="130"/>
        <v>0</v>
      </c>
      <c r="CA86" s="252">
        <f t="shared" si="130"/>
        <v>0</v>
      </c>
      <c r="CB86" s="251"/>
      <c r="CC86" s="251"/>
      <c r="CD86" s="251"/>
      <c r="CE86" s="251"/>
      <c r="CF86" s="251"/>
      <c r="CG86" s="251"/>
      <c r="CH86" s="251"/>
      <c r="CI86" s="251"/>
      <c r="CJ86" s="251"/>
      <c r="CK86" s="251"/>
      <c r="CL86" s="251"/>
      <c r="CM86" s="251"/>
      <c r="CN86" s="251"/>
      <c r="CO86" s="251"/>
      <c r="CP86" s="251"/>
      <c r="CQ86" s="251"/>
      <c r="CR86" s="251"/>
      <c r="CS86" s="251"/>
      <c r="CT86" s="251"/>
      <c r="CU86" s="251"/>
      <c r="CV86" s="251"/>
      <c r="CW86" s="251"/>
      <c r="CX86" s="251"/>
      <c r="CY86" s="251"/>
      <c r="CZ86" s="251"/>
      <c r="DA86" s="251"/>
      <c r="DB86" s="251"/>
      <c r="DC86" s="251"/>
      <c r="DD86" s="252">
        <f t="shared" si="131"/>
        <v>0</v>
      </c>
      <c r="DE86" s="252">
        <f t="shared" si="131"/>
        <v>0</v>
      </c>
      <c r="DF86" s="252">
        <f t="shared" si="131"/>
        <v>0</v>
      </c>
      <c r="DG86" s="252">
        <f t="shared" si="131"/>
        <v>0</v>
      </c>
      <c r="DH86" s="251"/>
      <c r="DI86" s="251"/>
      <c r="DJ86" s="251"/>
      <c r="DK86" s="251"/>
      <c r="DL86" s="251"/>
      <c r="DM86" s="251"/>
      <c r="DN86" s="251"/>
      <c r="DO86" s="251"/>
      <c r="DP86" s="251"/>
      <c r="DQ86" s="251"/>
      <c r="DR86" s="251"/>
      <c r="DS86" s="251"/>
      <c r="DT86" s="251"/>
      <c r="DU86" s="251"/>
      <c r="DV86" s="251"/>
      <c r="DW86" s="251"/>
      <c r="DX86" s="251"/>
      <c r="DY86" s="251"/>
      <c r="DZ86" s="251"/>
      <c r="EA86" s="251"/>
      <c r="EB86" s="251"/>
      <c r="EC86" s="251"/>
      <c r="ED86" s="251"/>
      <c r="EE86" s="251"/>
      <c r="EF86" s="251"/>
      <c r="EG86" s="251"/>
      <c r="EH86" s="251"/>
      <c r="EI86" s="251"/>
      <c r="EJ86" s="251"/>
      <c r="EK86" s="251"/>
      <c r="EL86" s="251"/>
      <c r="EM86" s="251"/>
      <c r="EN86" s="251"/>
      <c r="EO86" s="251"/>
      <c r="EP86" s="251"/>
      <c r="EQ86" s="251"/>
      <c r="ER86" s="251"/>
      <c r="ES86" s="251"/>
      <c r="ET86" s="251"/>
      <c r="EU86" s="251"/>
      <c r="EV86" s="251"/>
      <c r="EW86" s="251"/>
      <c r="EX86" s="251"/>
      <c r="EY86" s="251"/>
      <c r="EZ86" s="251"/>
      <c r="FA86" s="251"/>
      <c r="FB86" s="251"/>
      <c r="FC86" s="251"/>
      <c r="FD86" s="251"/>
      <c r="FE86" s="251"/>
      <c r="FF86" s="251"/>
      <c r="FG86" s="251"/>
      <c r="FH86" s="251"/>
      <c r="FI86" s="251"/>
      <c r="FJ86" s="251"/>
      <c r="FK86" s="251"/>
      <c r="FL86" s="251"/>
      <c r="FM86" s="251"/>
      <c r="FN86" s="251"/>
      <c r="FO86" s="251"/>
      <c r="FP86" s="251"/>
      <c r="FQ86" s="251"/>
      <c r="FR86" s="251"/>
      <c r="FS86" s="251"/>
      <c r="FT86" s="251"/>
      <c r="FU86" s="251"/>
      <c r="FV86" s="251"/>
      <c r="FW86" s="251"/>
      <c r="FX86" s="251"/>
      <c r="FY86" s="251"/>
      <c r="FZ86" s="251"/>
      <c r="GA86" s="251"/>
      <c r="GB86" s="251"/>
      <c r="GC86" s="251"/>
      <c r="GD86" s="251"/>
      <c r="GE86" s="251"/>
      <c r="GF86" s="251"/>
      <c r="GG86" s="251"/>
      <c r="GH86" s="251"/>
      <c r="GI86" s="251"/>
      <c r="GJ86" s="251"/>
      <c r="GK86" s="251"/>
      <c r="GL86" s="251"/>
      <c r="GM86" s="251"/>
    </row>
    <row r="87" spans="1:195" s="110" customFormat="1" ht="12" customHeight="1">
      <c r="A87" s="143"/>
      <c r="B87" s="589"/>
      <c r="C87"/>
      <c r="D87"/>
      <c r="E87"/>
      <c r="F87" s="239" t="s">
        <v>280</v>
      </c>
      <c r="G87" s="587" t="s">
        <v>176</v>
      </c>
      <c r="H87" s="530" t="s">
        <v>441</v>
      </c>
      <c r="I87" s="533"/>
      <c r="J87" s="220" t="s">
        <v>69</v>
      </c>
      <c r="K87" s="142"/>
      <c r="L87" s="142"/>
      <c r="M87" s="142"/>
      <c r="N87" s="142" t="str">
        <f>F87 &amp; "::" &amp; L56</f>
        <v>8.1::ACTI</v>
      </c>
      <c r="O87" s="142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1"/>
      <c r="AH87" s="251"/>
      <c r="AI87" s="251"/>
      <c r="AJ87" s="251"/>
      <c r="AK87" s="251"/>
      <c r="AL87" s="251"/>
      <c r="AM87" s="251"/>
      <c r="AN87" s="251"/>
      <c r="AO87" s="251"/>
      <c r="AP87" s="251"/>
      <c r="AQ87" s="251"/>
      <c r="AR87" s="251"/>
      <c r="AS87" s="251"/>
      <c r="AT87" s="251"/>
      <c r="AU87" s="251"/>
      <c r="AV87" s="251"/>
      <c r="AW87" s="251"/>
      <c r="AX87" s="251"/>
      <c r="AY87" s="251"/>
      <c r="AZ87" s="251"/>
      <c r="BA87" s="251"/>
      <c r="BB87" s="251"/>
      <c r="BC87" s="251"/>
      <c r="BD87" s="251"/>
      <c r="BE87" s="251"/>
      <c r="BF87" s="251"/>
      <c r="BG87" s="251"/>
      <c r="BH87" s="251"/>
      <c r="BI87" s="251"/>
      <c r="BJ87" s="251"/>
      <c r="BK87" s="251"/>
      <c r="BL87" s="251"/>
      <c r="BM87" s="251"/>
      <c r="BN87" s="251"/>
      <c r="BO87" s="251"/>
      <c r="BP87" s="251"/>
      <c r="BQ87" s="251"/>
      <c r="BR87" s="251"/>
      <c r="BS87" s="251"/>
      <c r="BT87" s="251"/>
      <c r="BU87" s="251"/>
      <c r="BV87" s="251"/>
      <c r="BW87" s="251"/>
      <c r="BX87" s="251"/>
      <c r="BY87" s="251"/>
      <c r="BZ87" s="251"/>
      <c r="CA87" s="251"/>
      <c r="CB87" s="251"/>
      <c r="CC87" s="251"/>
      <c r="CD87" s="251"/>
      <c r="CE87" s="251"/>
      <c r="CF87" s="251"/>
      <c r="CG87" s="251"/>
      <c r="CH87" s="251"/>
      <c r="CI87" s="251"/>
      <c r="CJ87" s="251"/>
      <c r="CK87" s="251"/>
      <c r="CL87" s="251"/>
      <c r="CM87" s="251"/>
      <c r="CN87" s="251"/>
      <c r="CO87" s="251"/>
      <c r="CP87" s="251"/>
      <c r="CQ87" s="251"/>
      <c r="CR87" s="251"/>
      <c r="CS87" s="251"/>
      <c r="CT87" s="251"/>
      <c r="CU87" s="251"/>
      <c r="CV87" s="251"/>
      <c r="CW87" s="251"/>
      <c r="CX87" s="251"/>
      <c r="CY87" s="251"/>
      <c r="CZ87" s="251"/>
      <c r="DA87" s="251"/>
      <c r="DB87" s="251"/>
      <c r="DC87" s="251"/>
      <c r="DD87" s="251"/>
      <c r="DE87" s="251"/>
      <c r="DF87" s="251"/>
      <c r="DG87" s="251"/>
      <c r="DH87" s="251"/>
      <c r="DI87" s="251"/>
      <c r="DJ87" s="251"/>
      <c r="DK87" s="251"/>
      <c r="DL87" s="251"/>
      <c r="DM87" s="251"/>
      <c r="DN87" s="251"/>
      <c r="DO87" s="251"/>
      <c r="DP87" s="251"/>
      <c r="DQ87" s="251"/>
      <c r="DR87" s="251"/>
      <c r="DS87" s="251"/>
      <c r="DT87" s="251"/>
      <c r="DU87" s="251"/>
      <c r="DV87" s="251"/>
      <c r="DW87" s="251"/>
      <c r="DX87" s="251"/>
      <c r="DY87" s="251"/>
      <c r="DZ87" s="251"/>
      <c r="EA87" s="251"/>
      <c r="EB87" s="251"/>
      <c r="EC87" s="251"/>
      <c r="ED87" s="251"/>
      <c r="EE87" s="251"/>
      <c r="EF87" s="251"/>
      <c r="EG87" s="251"/>
      <c r="EH87" s="251"/>
      <c r="EI87" s="251"/>
      <c r="EJ87" s="251"/>
      <c r="EK87" s="251"/>
      <c r="EL87" s="251"/>
      <c r="EM87" s="251"/>
      <c r="EN87" s="251"/>
      <c r="EO87" s="251"/>
      <c r="EP87" s="251"/>
      <c r="EQ87" s="251"/>
      <c r="ER87" s="251"/>
      <c r="ES87" s="251"/>
      <c r="ET87" s="251"/>
      <c r="EU87" s="251"/>
      <c r="EV87" s="251"/>
      <c r="EW87" s="251"/>
      <c r="EX87" s="251"/>
      <c r="EY87" s="251"/>
      <c r="EZ87" s="251"/>
      <c r="FA87" s="251"/>
      <c r="FB87" s="251"/>
      <c r="FC87" s="251"/>
      <c r="FD87" s="251"/>
      <c r="FE87" s="251"/>
      <c r="FF87" s="251"/>
      <c r="FG87" s="251"/>
      <c r="FH87" s="251"/>
      <c r="FI87" s="251"/>
      <c r="FJ87" s="251"/>
      <c r="FK87" s="251"/>
      <c r="FL87" s="251"/>
      <c r="FM87" s="251"/>
      <c r="FN87" s="251"/>
      <c r="FO87" s="251"/>
      <c r="FP87" s="251"/>
      <c r="FQ87" s="251"/>
      <c r="FR87" s="251"/>
      <c r="FS87" s="251"/>
      <c r="FT87" s="251"/>
      <c r="FU87" s="251"/>
      <c r="FV87" s="251"/>
      <c r="FW87" s="251"/>
      <c r="FX87" s="251"/>
      <c r="FY87" s="251"/>
      <c r="FZ87" s="251"/>
      <c r="GA87" s="251"/>
      <c r="GB87" s="251"/>
      <c r="GC87" s="251"/>
      <c r="GD87" s="251"/>
      <c r="GE87" s="251"/>
      <c r="GF87" s="251"/>
      <c r="GG87" s="251"/>
      <c r="GH87" s="251"/>
      <c r="GI87" s="251"/>
      <c r="GJ87" s="251"/>
      <c r="GK87" s="251"/>
      <c r="GL87" s="251"/>
      <c r="GM87" s="251"/>
    </row>
    <row r="88" spans="1:195" s="110" customFormat="1" ht="12" customHeight="1">
      <c r="A88" s="143"/>
      <c r="B88" s="589"/>
      <c r="C88"/>
      <c r="D88"/>
      <c r="E88"/>
      <c r="F88" s="239" t="s">
        <v>420</v>
      </c>
      <c r="G88" s="587"/>
      <c r="H88" s="533"/>
      <c r="I88" s="533"/>
      <c r="J88" s="220" t="s">
        <v>70</v>
      </c>
      <c r="K88" s="142"/>
      <c r="L88" s="142"/>
      <c r="M88" s="142"/>
      <c r="N88" s="142" t="str">
        <f>F88 &amp; "::" &amp; L56</f>
        <v>8.2::ACTI</v>
      </c>
      <c r="O88" s="142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251"/>
      <c r="AJ88" s="251"/>
      <c r="AK88" s="251"/>
      <c r="AL88" s="251"/>
      <c r="AM88" s="251"/>
      <c r="AN88" s="251"/>
      <c r="AO88" s="251"/>
      <c r="AP88" s="251"/>
      <c r="AQ88" s="251"/>
      <c r="AR88" s="251"/>
      <c r="AS88" s="251"/>
      <c r="AT88" s="251"/>
      <c r="AU88" s="251"/>
      <c r="AV88" s="251"/>
      <c r="AW88" s="251"/>
      <c r="AX88" s="251"/>
      <c r="AY88" s="251"/>
      <c r="AZ88" s="251"/>
      <c r="BA88" s="251"/>
      <c r="BB88" s="251"/>
      <c r="BC88" s="251"/>
      <c r="BD88" s="251"/>
      <c r="BE88" s="251"/>
      <c r="BF88" s="251"/>
      <c r="BG88" s="251"/>
      <c r="BH88" s="251"/>
      <c r="BI88" s="251"/>
      <c r="BJ88" s="251"/>
      <c r="BK88" s="251"/>
      <c r="BL88" s="251"/>
      <c r="BM88" s="251"/>
      <c r="BN88" s="251"/>
      <c r="BO88" s="251"/>
      <c r="BP88" s="251"/>
      <c r="BQ88" s="251"/>
      <c r="BR88" s="251"/>
      <c r="BS88" s="251"/>
      <c r="BT88" s="251"/>
      <c r="BU88" s="251"/>
      <c r="BV88" s="251"/>
      <c r="BW88" s="251"/>
      <c r="BX88" s="251"/>
      <c r="BY88" s="251"/>
      <c r="BZ88" s="251"/>
      <c r="CA88" s="251"/>
      <c r="CB88" s="251"/>
      <c r="CC88" s="251"/>
      <c r="CD88" s="251"/>
      <c r="CE88" s="251"/>
      <c r="CF88" s="251"/>
      <c r="CG88" s="251"/>
      <c r="CH88" s="251"/>
      <c r="CI88" s="251"/>
      <c r="CJ88" s="251"/>
      <c r="CK88" s="251"/>
      <c r="CL88" s="251"/>
      <c r="CM88" s="251"/>
      <c r="CN88" s="251"/>
      <c r="CO88" s="251"/>
      <c r="CP88" s="251"/>
      <c r="CQ88" s="251"/>
      <c r="CR88" s="251"/>
      <c r="CS88" s="251"/>
      <c r="CT88" s="251"/>
      <c r="CU88" s="251"/>
      <c r="CV88" s="251"/>
      <c r="CW88" s="251"/>
      <c r="CX88" s="251"/>
      <c r="CY88" s="251"/>
      <c r="CZ88" s="251"/>
      <c r="DA88" s="251"/>
      <c r="DB88" s="251"/>
      <c r="DC88" s="251"/>
      <c r="DD88" s="251"/>
      <c r="DE88" s="251"/>
      <c r="DF88" s="251"/>
      <c r="DG88" s="251"/>
      <c r="DH88" s="251"/>
      <c r="DI88" s="251"/>
      <c r="DJ88" s="251"/>
      <c r="DK88" s="251"/>
      <c r="DL88" s="251"/>
      <c r="DM88" s="251"/>
      <c r="DN88" s="251"/>
      <c r="DO88" s="251"/>
      <c r="DP88" s="251"/>
      <c r="DQ88" s="251"/>
      <c r="DR88" s="251"/>
      <c r="DS88" s="251"/>
      <c r="DT88" s="251"/>
      <c r="DU88" s="251"/>
      <c r="DV88" s="251"/>
      <c r="DW88" s="251"/>
      <c r="DX88" s="251"/>
      <c r="DY88" s="251"/>
      <c r="DZ88" s="251"/>
      <c r="EA88" s="251"/>
      <c r="EB88" s="251"/>
      <c r="EC88" s="251"/>
      <c r="ED88" s="251"/>
      <c r="EE88" s="251"/>
      <c r="EF88" s="251"/>
      <c r="EG88" s="251"/>
      <c r="EH88" s="251"/>
      <c r="EI88" s="251"/>
      <c r="EJ88" s="251"/>
      <c r="EK88" s="251"/>
      <c r="EL88" s="251"/>
      <c r="EM88" s="251"/>
      <c r="EN88" s="251"/>
      <c r="EO88" s="251"/>
      <c r="EP88" s="251"/>
      <c r="EQ88" s="251"/>
      <c r="ER88" s="251"/>
      <c r="ES88" s="251"/>
      <c r="ET88" s="251"/>
      <c r="EU88" s="251"/>
      <c r="EV88" s="251"/>
      <c r="EW88" s="251"/>
      <c r="EX88" s="251"/>
      <c r="EY88" s="251"/>
      <c r="EZ88" s="251"/>
      <c r="FA88" s="251"/>
      <c r="FB88" s="251"/>
      <c r="FC88" s="251"/>
      <c r="FD88" s="251"/>
      <c r="FE88" s="251"/>
      <c r="FF88" s="251"/>
      <c r="FG88" s="251"/>
      <c r="FH88" s="251"/>
      <c r="FI88" s="251"/>
      <c r="FJ88" s="251"/>
      <c r="FK88" s="251"/>
      <c r="FL88" s="251"/>
      <c r="FM88" s="251"/>
      <c r="FN88" s="251"/>
      <c r="FO88" s="251"/>
      <c r="FP88" s="251"/>
      <c r="FQ88" s="251"/>
      <c r="FR88" s="251"/>
      <c r="FS88" s="251"/>
      <c r="FT88" s="251"/>
      <c r="FU88" s="251"/>
      <c r="FV88" s="251"/>
      <c r="FW88" s="251"/>
      <c r="FX88" s="251"/>
      <c r="FY88" s="251"/>
      <c r="FZ88" s="251"/>
      <c r="GA88" s="251"/>
      <c r="GB88" s="251"/>
      <c r="GC88" s="251"/>
      <c r="GD88" s="251"/>
      <c r="GE88" s="251"/>
      <c r="GF88" s="251"/>
      <c r="GG88" s="251"/>
      <c r="GH88" s="251"/>
      <c r="GI88" s="251"/>
      <c r="GJ88" s="251"/>
      <c r="GK88" s="251"/>
      <c r="GL88" s="251"/>
      <c r="GM88" s="251"/>
    </row>
    <row r="89" spans="1:195" s="110" customFormat="1" ht="12" customHeight="1">
      <c r="A89" s="143"/>
      <c r="B89" s="589"/>
      <c r="C89"/>
      <c r="D89"/>
      <c r="E89"/>
      <c r="F89" s="239" t="s">
        <v>281</v>
      </c>
      <c r="G89" s="587"/>
      <c r="H89" s="532" t="s">
        <v>475</v>
      </c>
      <c r="I89" s="533"/>
      <c r="J89" s="533"/>
      <c r="K89" s="142"/>
      <c r="L89" s="142"/>
      <c r="M89" s="142"/>
      <c r="N89" s="142" t="str">
        <f>F89 &amp; "::" &amp; L56</f>
        <v>9::ACTI</v>
      </c>
      <c r="O89" s="142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  <c r="AK89" s="251"/>
      <c r="AL89" s="251"/>
      <c r="AM89" s="251"/>
      <c r="AN89" s="251"/>
      <c r="AO89" s="251"/>
      <c r="AP89" s="251"/>
      <c r="AQ89" s="251"/>
      <c r="AR89" s="251"/>
      <c r="AS89" s="251"/>
      <c r="AT89" s="251"/>
      <c r="AU89" s="251"/>
      <c r="AV89" s="251"/>
      <c r="AW89" s="251"/>
      <c r="AX89" s="251"/>
      <c r="AY89" s="251"/>
      <c r="AZ89" s="251"/>
      <c r="BA89" s="251"/>
      <c r="BB89" s="251"/>
      <c r="BC89" s="251"/>
      <c r="BD89" s="251"/>
      <c r="BE89" s="251"/>
      <c r="BF89" s="251"/>
      <c r="BG89" s="251"/>
      <c r="BH89" s="251"/>
      <c r="BI89" s="251"/>
      <c r="BJ89" s="251"/>
      <c r="BK89" s="251"/>
      <c r="BL89" s="251"/>
      <c r="BM89" s="251"/>
      <c r="BN89" s="251"/>
      <c r="BO89" s="251"/>
      <c r="BP89" s="251"/>
      <c r="BQ89" s="251"/>
      <c r="BR89" s="251"/>
      <c r="BS89" s="251"/>
      <c r="BT89" s="251"/>
      <c r="BU89" s="251"/>
      <c r="BV89" s="251"/>
      <c r="BW89" s="251"/>
      <c r="BX89" s="251"/>
      <c r="BY89" s="251"/>
      <c r="BZ89" s="251"/>
      <c r="CA89" s="251"/>
      <c r="CB89" s="251"/>
      <c r="CC89" s="251"/>
      <c r="CD89" s="251"/>
      <c r="CE89" s="251"/>
      <c r="CF89" s="251"/>
      <c r="CG89" s="251"/>
      <c r="CH89" s="251"/>
      <c r="CI89" s="251"/>
      <c r="CJ89" s="251"/>
      <c r="CK89" s="251"/>
      <c r="CL89" s="251"/>
      <c r="CM89" s="251"/>
      <c r="CN89" s="251"/>
      <c r="CO89" s="251"/>
      <c r="CP89" s="251"/>
      <c r="CQ89" s="251"/>
      <c r="CR89" s="251"/>
      <c r="CS89" s="251"/>
      <c r="CT89" s="251"/>
      <c r="CU89" s="251"/>
      <c r="CV89" s="251"/>
      <c r="CW89" s="251"/>
      <c r="CX89" s="251"/>
      <c r="CY89" s="251"/>
      <c r="CZ89" s="251"/>
      <c r="DA89" s="251"/>
      <c r="DB89" s="251"/>
      <c r="DC89" s="251"/>
      <c r="DD89" s="251"/>
      <c r="DE89" s="251"/>
      <c r="DF89" s="251"/>
      <c r="DG89" s="251"/>
      <c r="DH89" s="251"/>
      <c r="DI89" s="251"/>
      <c r="DJ89" s="251"/>
      <c r="DK89" s="251"/>
      <c r="DL89" s="251"/>
      <c r="DM89" s="251"/>
      <c r="DN89" s="251"/>
      <c r="DO89" s="251"/>
      <c r="DP89" s="251"/>
      <c r="DQ89" s="251"/>
      <c r="DR89" s="251"/>
      <c r="DS89" s="251"/>
      <c r="DT89" s="251"/>
      <c r="DU89" s="251"/>
      <c r="DV89" s="251"/>
      <c r="DW89" s="251"/>
      <c r="DX89" s="251"/>
      <c r="DY89" s="251"/>
      <c r="DZ89" s="251"/>
      <c r="EA89" s="251"/>
      <c r="EB89" s="251"/>
      <c r="EC89" s="251"/>
      <c r="ED89" s="251"/>
      <c r="EE89" s="251"/>
      <c r="EF89" s="251"/>
      <c r="EG89" s="251"/>
      <c r="EH89" s="251"/>
      <c r="EI89" s="251"/>
      <c r="EJ89" s="251"/>
      <c r="EK89" s="251"/>
      <c r="EL89" s="251"/>
      <c r="EM89" s="251"/>
      <c r="EN89" s="251"/>
      <c r="EO89" s="251"/>
      <c r="EP89" s="251"/>
      <c r="EQ89" s="251"/>
      <c r="ER89" s="251"/>
      <c r="ES89" s="251"/>
      <c r="ET89" s="251"/>
      <c r="EU89" s="251"/>
      <c r="EV89" s="251"/>
      <c r="EW89" s="251"/>
      <c r="EX89" s="251"/>
      <c r="EY89" s="251"/>
      <c r="EZ89" s="251"/>
      <c r="FA89" s="251"/>
      <c r="FB89" s="251"/>
      <c r="FC89" s="251"/>
      <c r="FD89" s="251"/>
      <c r="FE89" s="251"/>
      <c r="FF89" s="251"/>
      <c r="FG89" s="251"/>
      <c r="FH89" s="251"/>
      <c r="FI89" s="251"/>
      <c r="FJ89" s="251"/>
      <c r="FK89" s="251"/>
      <c r="FL89" s="251"/>
      <c r="FM89" s="251"/>
      <c r="FN89" s="251"/>
      <c r="FO89" s="251"/>
      <c r="FP89" s="251"/>
      <c r="FQ89" s="251"/>
      <c r="FR89" s="251"/>
      <c r="FS89" s="251"/>
      <c r="FT89" s="251"/>
      <c r="FU89" s="251"/>
      <c r="FV89" s="251"/>
      <c r="FW89" s="251"/>
      <c r="FX89" s="251"/>
      <c r="FY89" s="251"/>
      <c r="FZ89" s="251"/>
      <c r="GA89" s="251"/>
      <c r="GB89" s="251"/>
      <c r="GC89" s="251"/>
      <c r="GD89" s="251"/>
      <c r="GE89" s="251"/>
      <c r="GF89" s="251"/>
      <c r="GG89" s="251"/>
      <c r="GH89" s="251"/>
      <c r="GI89" s="251"/>
      <c r="GJ89" s="251"/>
      <c r="GK89" s="251"/>
      <c r="GL89" s="251"/>
      <c r="GM89" s="251"/>
    </row>
    <row r="90" spans="1:195" s="110" customFormat="1" ht="12" customHeight="1">
      <c r="A90" s="143"/>
      <c r="B90" s="589"/>
      <c r="C90"/>
      <c r="D90"/>
      <c r="E90"/>
      <c r="F90" s="239" t="s">
        <v>294</v>
      </c>
      <c r="G90" s="587"/>
      <c r="H90" s="534" t="s">
        <v>442</v>
      </c>
      <c r="I90" s="533"/>
      <c r="J90" s="220" t="s">
        <v>69</v>
      </c>
      <c r="K90" s="142"/>
      <c r="L90" s="142"/>
      <c r="M90" s="142"/>
      <c r="N90" s="142" t="str">
        <f>F90 &amp; "::" &amp; L56</f>
        <v>10.1::ACTI</v>
      </c>
      <c r="O90" s="142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  <c r="AK90" s="251"/>
      <c r="AL90" s="251"/>
      <c r="AM90" s="251"/>
      <c r="AN90" s="251"/>
      <c r="AO90" s="251"/>
      <c r="AP90" s="251"/>
      <c r="AQ90" s="251"/>
      <c r="AR90" s="251"/>
      <c r="AS90" s="251"/>
      <c r="AT90" s="251"/>
      <c r="AU90" s="251"/>
      <c r="AV90" s="251"/>
      <c r="AW90" s="251"/>
      <c r="AX90" s="251"/>
      <c r="AY90" s="251"/>
      <c r="AZ90" s="251"/>
      <c r="BA90" s="251"/>
      <c r="BB90" s="251"/>
      <c r="BC90" s="251"/>
      <c r="BD90" s="251"/>
      <c r="BE90" s="251"/>
      <c r="BF90" s="251"/>
      <c r="BG90" s="251"/>
      <c r="BH90" s="251"/>
      <c r="BI90" s="251"/>
      <c r="BJ90" s="251"/>
      <c r="BK90" s="251"/>
      <c r="BL90" s="251"/>
      <c r="BM90" s="251"/>
      <c r="BN90" s="251"/>
      <c r="BO90" s="251"/>
      <c r="BP90" s="251"/>
      <c r="BQ90" s="251"/>
      <c r="BR90" s="251"/>
      <c r="BS90" s="251"/>
      <c r="BT90" s="251"/>
      <c r="BU90" s="251"/>
      <c r="BV90" s="251"/>
      <c r="BW90" s="251"/>
      <c r="BX90" s="251"/>
      <c r="BY90" s="251"/>
      <c r="BZ90" s="251"/>
      <c r="CA90" s="251"/>
      <c r="CB90" s="251"/>
      <c r="CC90" s="251"/>
      <c r="CD90" s="251"/>
      <c r="CE90" s="251"/>
      <c r="CF90" s="251"/>
      <c r="CG90" s="251"/>
      <c r="CH90" s="251"/>
      <c r="CI90" s="251"/>
      <c r="CJ90" s="251"/>
      <c r="CK90" s="251"/>
      <c r="CL90" s="251"/>
      <c r="CM90" s="251"/>
      <c r="CN90" s="251"/>
      <c r="CO90" s="251"/>
      <c r="CP90" s="251"/>
      <c r="CQ90" s="251"/>
      <c r="CR90" s="251"/>
      <c r="CS90" s="251"/>
      <c r="CT90" s="251"/>
      <c r="CU90" s="251"/>
      <c r="CV90" s="251"/>
      <c r="CW90" s="251"/>
      <c r="CX90" s="251"/>
      <c r="CY90" s="251"/>
      <c r="CZ90" s="251"/>
      <c r="DA90" s="251"/>
      <c r="DB90" s="251"/>
      <c r="DC90" s="251"/>
      <c r="DD90" s="251"/>
      <c r="DE90" s="251"/>
      <c r="DF90" s="251"/>
      <c r="DG90" s="251"/>
      <c r="DH90" s="251"/>
      <c r="DI90" s="251"/>
      <c r="DJ90" s="251"/>
      <c r="DK90" s="251"/>
      <c r="DL90" s="251"/>
      <c r="DM90" s="251"/>
      <c r="DN90" s="251"/>
      <c r="DO90" s="251"/>
      <c r="DP90" s="251"/>
      <c r="DQ90" s="251"/>
      <c r="DR90" s="251"/>
      <c r="DS90" s="251"/>
      <c r="DT90" s="251"/>
      <c r="DU90" s="251"/>
      <c r="DV90" s="251"/>
      <c r="DW90" s="251"/>
      <c r="DX90" s="251"/>
      <c r="DY90" s="251"/>
      <c r="DZ90" s="251"/>
      <c r="EA90" s="251"/>
      <c r="EB90" s="251"/>
      <c r="EC90" s="251"/>
      <c r="ED90" s="251"/>
      <c r="EE90" s="251"/>
      <c r="EF90" s="251"/>
      <c r="EG90" s="251"/>
      <c r="EH90" s="251"/>
      <c r="EI90" s="251"/>
      <c r="EJ90" s="251"/>
      <c r="EK90" s="251"/>
      <c r="EL90" s="251"/>
      <c r="EM90" s="251"/>
      <c r="EN90" s="251"/>
      <c r="EO90" s="251"/>
      <c r="EP90" s="251"/>
      <c r="EQ90" s="251"/>
      <c r="ER90" s="251"/>
      <c r="ES90" s="251"/>
      <c r="ET90" s="251"/>
      <c r="EU90" s="251"/>
      <c r="EV90" s="251"/>
      <c r="EW90" s="251"/>
      <c r="EX90" s="251"/>
      <c r="EY90" s="251"/>
      <c r="EZ90" s="251"/>
      <c r="FA90" s="251"/>
      <c r="FB90" s="251"/>
      <c r="FC90" s="251"/>
      <c r="FD90" s="251"/>
      <c r="FE90" s="251"/>
      <c r="FF90" s="251"/>
      <c r="FG90" s="251"/>
      <c r="FH90" s="251"/>
      <c r="FI90" s="251"/>
      <c r="FJ90" s="251"/>
      <c r="FK90" s="251"/>
      <c r="FL90" s="251"/>
      <c r="FM90" s="251"/>
      <c r="FN90" s="251"/>
      <c r="FO90" s="251"/>
      <c r="FP90" s="251"/>
      <c r="FQ90" s="251"/>
      <c r="FR90" s="251"/>
      <c r="FS90" s="251"/>
      <c r="FT90" s="251"/>
      <c r="FU90" s="251"/>
      <c r="FV90" s="251"/>
      <c r="FW90" s="251"/>
      <c r="FX90" s="251"/>
      <c r="FY90" s="251"/>
      <c r="FZ90" s="251"/>
      <c r="GA90" s="251"/>
      <c r="GB90" s="251"/>
      <c r="GC90" s="251"/>
      <c r="GD90" s="251"/>
      <c r="GE90" s="251"/>
      <c r="GF90" s="251"/>
      <c r="GG90" s="251"/>
      <c r="GH90" s="251"/>
      <c r="GI90" s="251"/>
      <c r="GJ90" s="251"/>
      <c r="GK90" s="251"/>
      <c r="GL90" s="251"/>
      <c r="GM90" s="251"/>
    </row>
    <row r="91" spans="1:195" s="110" customFormat="1" ht="12" customHeight="1">
      <c r="A91" s="143"/>
      <c r="B91" s="589"/>
      <c r="C91"/>
      <c r="D91"/>
      <c r="E91"/>
      <c r="F91" s="239" t="s">
        <v>295</v>
      </c>
      <c r="G91" s="587"/>
      <c r="H91" s="533"/>
      <c r="I91" s="533"/>
      <c r="J91" s="220" t="s">
        <v>70</v>
      </c>
      <c r="K91" s="142"/>
      <c r="L91" s="142"/>
      <c r="M91" s="142"/>
      <c r="N91" s="142" t="str">
        <f>F91 &amp; "::" &amp; L56</f>
        <v>10.2::ACTI</v>
      </c>
      <c r="O91" s="142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  <c r="AF91" s="251"/>
      <c r="AG91" s="251"/>
      <c r="AH91" s="251"/>
      <c r="AI91" s="251"/>
      <c r="AJ91" s="251"/>
      <c r="AK91" s="251"/>
      <c r="AL91" s="251"/>
      <c r="AM91" s="251"/>
      <c r="AN91" s="251"/>
      <c r="AO91" s="251"/>
      <c r="AP91" s="251"/>
      <c r="AQ91" s="251"/>
      <c r="AR91" s="251"/>
      <c r="AS91" s="251"/>
      <c r="AT91" s="251"/>
      <c r="AU91" s="251"/>
      <c r="AV91" s="251"/>
      <c r="AW91" s="251"/>
      <c r="AX91" s="251"/>
      <c r="AY91" s="251"/>
      <c r="AZ91" s="251"/>
      <c r="BA91" s="251"/>
      <c r="BB91" s="251"/>
      <c r="BC91" s="251"/>
      <c r="BD91" s="251"/>
      <c r="BE91" s="251"/>
      <c r="BF91" s="251"/>
      <c r="BG91" s="251"/>
      <c r="BH91" s="251"/>
      <c r="BI91" s="251"/>
      <c r="BJ91" s="251"/>
      <c r="BK91" s="251"/>
      <c r="BL91" s="251"/>
      <c r="BM91" s="251"/>
      <c r="BN91" s="251"/>
      <c r="BO91" s="251"/>
      <c r="BP91" s="251"/>
      <c r="BQ91" s="251"/>
      <c r="BR91" s="251"/>
      <c r="BS91" s="251"/>
      <c r="BT91" s="251"/>
      <c r="BU91" s="251"/>
      <c r="BV91" s="251"/>
      <c r="BW91" s="251"/>
      <c r="BX91" s="251"/>
      <c r="BY91" s="251"/>
      <c r="BZ91" s="251"/>
      <c r="CA91" s="251"/>
      <c r="CB91" s="251"/>
      <c r="CC91" s="251"/>
      <c r="CD91" s="251"/>
      <c r="CE91" s="251"/>
      <c r="CF91" s="251"/>
      <c r="CG91" s="251"/>
      <c r="CH91" s="251"/>
      <c r="CI91" s="251"/>
      <c r="CJ91" s="251"/>
      <c r="CK91" s="251"/>
      <c r="CL91" s="251"/>
      <c r="CM91" s="251"/>
      <c r="CN91" s="251"/>
      <c r="CO91" s="251"/>
      <c r="CP91" s="251"/>
      <c r="CQ91" s="251"/>
      <c r="CR91" s="251"/>
      <c r="CS91" s="251"/>
      <c r="CT91" s="251"/>
      <c r="CU91" s="251"/>
      <c r="CV91" s="251"/>
      <c r="CW91" s="251"/>
      <c r="CX91" s="251"/>
      <c r="CY91" s="251"/>
      <c r="CZ91" s="251"/>
      <c r="DA91" s="251"/>
      <c r="DB91" s="251"/>
      <c r="DC91" s="251"/>
      <c r="DD91" s="251"/>
      <c r="DE91" s="251"/>
      <c r="DF91" s="251"/>
      <c r="DG91" s="251"/>
      <c r="DH91" s="251"/>
      <c r="DI91" s="251"/>
      <c r="DJ91" s="251"/>
      <c r="DK91" s="251"/>
      <c r="DL91" s="251"/>
      <c r="DM91" s="251"/>
      <c r="DN91" s="251"/>
      <c r="DO91" s="251"/>
      <c r="DP91" s="251"/>
      <c r="DQ91" s="251"/>
      <c r="DR91" s="251"/>
      <c r="DS91" s="251"/>
      <c r="DT91" s="251"/>
      <c r="DU91" s="251"/>
      <c r="DV91" s="251"/>
      <c r="DW91" s="251"/>
      <c r="DX91" s="251"/>
      <c r="DY91" s="251"/>
      <c r="DZ91" s="251"/>
      <c r="EA91" s="251"/>
      <c r="EB91" s="251"/>
      <c r="EC91" s="251"/>
      <c r="ED91" s="251"/>
      <c r="EE91" s="251"/>
      <c r="EF91" s="251"/>
      <c r="EG91" s="251"/>
      <c r="EH91" s="251"/>
      <c r="EI91" s="251"/>
      <c r="EJ91" s="251"/>
      <c r="EK91" s="251"/>
      <c r="EL91" s="251"/>
      <c r="EM91" s="251"/>
      <c r="EN91" s="251"/>
      <c r="EO91" s="251"/>
      <c r="EP91" s="251"/>
      <c r="EQ91" s="251"/>
      <c r="ER91" s="251"/>
      <c r="ES91" s="251"/>
      <c r="ET91" s="251"/>
      <c r="EU91" s="251"/>
      <c r="EV91" s="251"/>
      <c r="EW91" s="251"/>
      <c r="EX91" s="251"/>
      <c r="EY91" s="251"/>
      <c r="EZ91" s="251"/>
      <c r="FA91" s="251"/>
      <c r="FB91" s="251"/>
      <c r="FC91" s="251"/>
      <c r="FD91" s="251"/>
      <c r="FE91" s="251"/>
      <c r="FF91" s="251"/>
      <c r="FG91" s="251"/>
      <c r="FH91" s="251"/>
      <c r="FI91" s="251"/>
      <c r="FJ91" s="251"/>
      <c r="FK91" s="251"/>
      <c r="FL91" s="251"/>
      <c r="FM91" s="251"/>
      <c r="FN91" s="251"/>
      <c r="FO91" s="251"/>
      <c r="FP91" s="251"/>
      <c r="FQ91" s="251"/>
      <c r="FR91" s="251"/>
      <c r="FS91" s="251"/>
      <c r="FT91" s="251"/>
      <c r="FU91" s="251"/>
      <c r="FV91" s="251"/>
      <c r="FW91" s="251"/>
      <c r="FX91" s="251"/>
      <c r="FY91" s="251"/>
      <c r="FZ91" s="251"/>
      <c r="GA91" s="251"/>
      <c r="GB91" s="251"/>
      <c r="GC91" s="251"/>
      <c r="GD91" s="251"/>
      <c r="GE91" s="251"/>
      <c r="GF91" s="251"/>
      <c r="GG91" s="251"/>
      <c r="GH91" s="251"/>
      <c r="GI91" s="251"/>
      <c r="GJ91" s="251"/>
      <c r="GK91" s="251"/>
      <c r="GL91" s="251"/>
      <c r="GM91" s="251"/>
    </row>
    <row r="92" spans="1:195" s="110" customFormat="1" ht="0.75" customHeight="1">
      <c r="A92" s="143"/>
      <c r="B92" s="145"/>
      <c r="C92" s="143"/>
      <c r="D92" s="144"/>
      <c r="E92" s="151"/>
      <c r="F92" s="129"/>
      <c r="G92" s="153" t="s">
        <v>101</v>
      </c>
      <c r="H92" s="153"/>
      <c r="I92" s="153"/>
      <c r="J92" s="153"/>
      <c r="K92" s="153"/>
      <c r="L92" s="153"/>
      <c r="M92" s="153"/>
      <c r="N92" s="153"/>
      <c r="O92" s="153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T92" s="129"/>
      <c r="CU92" s="129"/>
      <c r="CV92" s="129"/>
      <c r="CW92" s="129"/>
      <c r="CX92" s="129"/>
      <c r="CY92" s="129"/>
      <c r="CZ92" s="129"/>
      <c r="DA92" s="129"/>
      <c r="DB92" s="129"/>
      <c r="DC92" s="129"/>
      <c r="DD92" s="129"/>
      <c r="DE92" s="129"/>
      <c r="DF92" s="129"/>
      <c r="DG92" s="129"/>
      <c r="DH92" s="129"/>
      <c r="DI92" s="129"/>
      <c r="DJ92" s="129"/>
      <c r="DK92" s="129"/>
      <c r="DL92" s="129"/>
      <c r="DM92" s="129"/>
      <c r="DN92" s="129"/>
      <c r="DO92" s="129"/>
      <c r="DP92" s="129"/>
      <c r="DQ92" s="129"/>
      <c r="DR92" s="129"/>
      <c r="DS92" s="129"/>
      <c r="DT92" s="129"/>
      <c r="DU92" s="129"/>
      <c r="DV92" s="129"/>
      <c r="DW92" s="129"/>
      <c r="DX92" s="129"/>
      <c r="DY92" s="129"/>
      <c r="DZ92" s="129"/>
      <c r="EA92" s="129"/>
      <c r="EB92" s="129"/>
      <c r="EC92" s="129"/>
      <c r="ED92" s="129"/>
      <c r="EE92" s="129"/>
      <c r="EF92" s="129"/>
      <c r="EG92" s="129"/>
      <c r="EH92" s="129"/>
      <c r="EI92" s="129"/>
      <c r="EJ92" s="129"/>
      <c r="EK92" s="129"/>
      <c r="EL92" s="129"/>
      <c r="EM92" s="129"/>
      <c r="EN92" s="129"/>
      <c r="EO92" s="129"/>
      <c r="EP92" s="129"/>
      <c r="EQ92" s="129"/>
      <c r="ER92" s="129"/>
      <c r="ES92" s="129"/>
      <c r="ET92" s="129"/>
      <c r="EU92" s="129"/>
      <c r="EV92" s="129"/>
      <c r="EW92" s="129"/>
      <c r="EX92" s="129"/>
      <c r="EY92" s="129"/>
      <c r="EZ92" s="129"/>
      <c r="FA92" s="129"/>
      <c r="FB92" s="129"/>
      <c r="FC92" s="129"/>
      <c r="FD92" s="129"/>
      <c r="FE92" s="129"/>
      <c r="FF92" s="129"/>
      <c r="FG92" s="129"/>
      <c r="FH92" s="129"/>
      <c r="FI92" s="129"/>
      <c r="FJ92" s="129"/>
      <c r="FK92" s="129"/>
      <c r="FL92" s="129"/>
      <c r="FM92" s="129"/>
      <c r="FN92" s="129"/>
      <c r="FO92" s="129"/>
      <c r="FP92" s="129"/>
      <c r="FQ92" s="129"/>
      <c r="FR92" s="129"/>
      <c r="FS92" s="129"/>
      <c r="FT92" s="129"/>
      <c r="FU92" s="129"/>
      <c r="FV92" s="129"/>
      <c r="FW92" s="129"/>
      <c r="FX92" s="129"/>
      <c r="FY92" s="129"/>
      <c r="FZ92" s="129"/>
      <c r="GA92" s="129"/>
      <c r="GB92" s="129"/>
      <c r="GC92" s="129"/>
      <c r="GD92" s="129"/>
      <c r="GE92" s="129"/>
      <c r="GF92" s="129"/>
      <c r="GG92" s="129"/>
      <c r="GH92" s="129"/>
      <c r="GI92" s="129"/>
      <c r="GJ92" s="129"/>
      <c r="GK92" s="129"/>
      <c r="GL92" s="129"/>
      <c r="GM92" s="129"/>
    </row>
    <row r="93" spans="1:195" s="110" customFormat="1" ht="12" customHeight="1">
      <c r="A93" s="143"/>
      <c r="B93" s="145"/>
      <c r="C93" s="143"/>
      <c r="D93" s="144"/>
      <c r="E93" s="151"/>
    </row>
  </sheetData>
  <sheetProtection password="8906" sheet="1" objects="1" scenarios="1" formatColumns="0" formatRows="0"/>
  <mergeCells count="195">
    <mergeCell ref="CF50:CI50"/>
    <mergeCell ref="CF51:CI51"/>
    <mergeCell ref="K50:K53"/>
    <mergeCell ref="GH50:GH52"/>
    <mergeCell ref="GI50:GI52"/>
    <mergeCell ref="GJ50:GJ52"/>
    <mergeCell ref="CB51:CE51"/>
    <mergeCell ref="CB52:CE52"/>
    <mergeCell ref="EB52:EE52"/>
    <mergeCell ref="EF50:EI50"/>
    <mergeCell ref="CN50:CQ50"/>
    <mergeCell ref="CN51:CQ51"/>
    <mergeCell ref="CN52:CQ52"/>
    <mergeCell ref="CZ50:DC50"/>
    <mergeCell ref="CZ51:DC51"/>
    <mergeCell ref="CZ52:DC52"/>
    <mergeCell ref="DD52:DG52"/>
    <mergeCell ref="DL51:DO51"/>
    <mergeCell ref="DD50:DG50"/>
    <mergeCell ref="DD51:DG51"/>
    <mergeCell ref="EF51:EI51"/>
    <mergeCell ref="GK50:GK52"/>
    <mergeCell ref="G40:G44"/>
    <mergeCell ref="H40:I41"/>
    <mergeCell ref="H42:J42"/>
    <mergeCell ref="H43:I44"/>
    <mergeCell ref="N50:N53"/>
    <mergeCell ref="AF50:AI50"/>
    <mergeCell ref="AF51:AI51"/>
    <mergeCell ref="AF52:AI52"/>
    <mergeCell ref="AJ50:AM50"/>
    <mergeCell ref="AN50:AQ50"/>
    <mergeCell ref="AR50:AU50"/>
    <mergeCell ref="AJ51:AM51"/>
    <mergeCell ref="AN51:AQ51"/>
    <mergeCell ref="AR51:AU51"/>
    <mergeCell ref="AJ52:AM52"/>
    <mergeCell ref="AN52:AQ52"/>
    <mergeCell ref="AR52:AU52"/>
    <mergeCell ref="CR50:CU50"/>
    <mergeCell ref="CR51:CU51"/>
    <mergeCell ref="CJ50:CM50"/>
    <mergeCell ref="CJ51:CM51"/>
    <mergeCell ref="CJ52:CM52"/>
    <mergeCell ref="CB50:CE50"/>
    <mergeCell ref="G25:G39"/>
    <mergeCell ref="H25:H29"/>
    <mergeCell ref="I25:I26"/>
    <mergeCell ref="I27:J27"/>
    <mergeCell ref="I28:I29"/>
    <mergeCell ref="H30:H34"/>
    <mergeCell ref="I30:I31"/>
    <mergeCell ref="I32:J32"/>
    <mergeCell ref="I33:I34"/>
    <mergeCell ref="H35:H39"/>
    <mergeCell ref="I35:I36"/>
    <mergeCell ref="I37:J37"/>
    <mergeCell ref="I38:I39"/>
    <mergeCell ref="G11:I12"/>
    <mergeCell ref="G13:I14"/>
    <mergeCell ref="G15:I16"/>
    <mergeCell ref="G17:J17"/>
    <mergeCell ref="G18:J18"/>
    <mergeCell ref="G19:J19"/>
    <mergeCell ref="G20:I21"/>
    <mergeCell ref="G22:H24"/>
    <mergeCell ref="I22:I23"/>
    <mergeCell ref="I24:J24"/>
    <mergeCell ref="DL50:DO50"/>
    <mergeCell ref="DX50:EA50"/>
    <mergeCell ref="DX52:EA52"/>
    <mergeCell ref="CR52:CU52"/>
    <mergeCell ref="BD52:BG52"/>
    <mergeCell ref="BX50:CA50"/>
    <mergeCell ref="BX51:CA51"/>
    <mergeCell ref="BX52:CA52"/>
    <mergeCell ref="BH50:BK50"/>
    <mergeCell ref="BL50:BO50"/>
    <mergeCell ref="BP50:BS50"/>
    <mergeCell ref="BT50:BW50"/>
    <mergeCell ref="CF52:CI52"/>
    <mergeCell ref="BH51:BK51"/>
    <mergeCell ref="BL51:BO51"/>
    <mergeCell ref="BP51:BS51"/>
    <mergeCell ref="BT51:BW51"/>
    <mergeCell ref="BH52:BK52"/>
    <mergeCell ref="BL52:BO52"/>
    <mergeCell ref="BP52:BS52"/>
    <mergeCell ref="BT52:BW52"/>
    <mergeCell ref="CV50:CY50"/>
    <mergeCell ref="CV51:CY51"/>
    <mergeCell ref="CV52:CY52"/>
    <mergeCell ref="AB50:AE50"/>
    <mergeCell ref="AB51:AE51"/>
    <mergeCell ref="AB52:AE52"/>
    <mergeCell ref="T50:W50"/>
    <mergeCell ref="T51:W51"/>
    <mergeCell ref="F50:F53"/>
    <mergeCell ref="GB50:GE50"/>
    <mergeCell ref="GB51:GE51"/>
    <mergeCell ref="GB52:GE52"/>
    <mergeCell ref="G50:I53"/>
    <mergeCell ref="FT50:FW50"/>
    <mergeCell ref="FT51:FW51"/>
    <mergeCell ref="T52:W52"/>
    <mergeCell ref="X50:AA50"/>
    <mergeCell ref="P50:S50"/>
    <mergeCell ref="AV50:AY50"/>
    <mergeCell ref="AV51:AY51"/>
    <mergeCell ref="AV52:AY52"/>
    <mergeCell ref="AZ50:BC50"/>
    <mergeCell ref="AZ51:BC51"/>
    <mergeCell ref="AZ52:BC52"/>
    <mergeCell ref="BD50:BG50"/>
    <mergeCell ref="BD51:BG51"/>
    <mergeCell ref="DH50:DK50"/>
    <mergeCell ref="FT52:FW52"/>
    <mergeCell ref="FX50:GA50"/>
    <mergeCell ref="FX51:GA51"/>
    <mergeCell ref="FX52:GA52"/>
    <mergeCell ref="EV50:EY50"/>
    <mergeCell ref="EV51:EY51"/>
    <mergeCell ref="FP50:FS50"/>
    <mergeCell ref="FP51:FS51"/>
    <mergeCell ref="FP52:FS52"/>
    <mergeCell ref="FH50:FK50"/>
    <mergeCell ref="FL50:FO50"/>
    <mergeCell ref="FL51:FO51"/>
    <mergeCell ref="FL52:FO52"/>
    <mergeCell ref="FH51:FK51"/>
    <mergeCell ref="FH52:FK52"/>
    <mergeCell ref="EV52:EY52"/>
    <mergeCell ref="FD50:FG50"/>
    <mergeCell ref="FD51:FG51"/>
    <mergeCell ref="FD52:FG52"/>
    <mergeCell ref="EZ50:FC50"/>
    <mergeCell ref="EZ51:FC51"/>
    <mergeCell ref="EZ52:FC52"/>
    <mergeCell ref="EJ50:EM50"/>
    <mergeCell ref="EJ51:EM51"/>
    <mergeCell ref="EJ52:EM52"/>
    <mergeCell ref="ER50:EU50"/>
    <mergeCell ref="L50:L53"/>
    <mergeCell ref="M50:M53"/>
    <mergeCell ref="EF52:EI52"/>
    <mergeCell ref="EN52:EQ52"/>
    <mergeCell ref="DH52:DK52"/>
    <mergeCell ref="DL52:DO52"/>
    <mergeCell ref="DP52:DS52"/>
    <mergeCell ref="DT52:DW52"/>
    <mergeCell ref="EN50:EQ50"/>
    <mergeCell ref="DH51:DK51"/>
    <mergeCell ref="DP51:DS51"/>
    <mergeCell ref="DT51:DW51"/>
    <mergeCell ref="DX51:EA51"/>
    <mergeCell ref="EB51:EE51"/>
    <mergeCell ref="DP50:DS50"/>
    <mergeCell ref="DT50:DW50"/>
    <mergeCell ref="EB50:EE50"/>
    <mergeCell ref="P51:S51"/>
    <mergeCell ref="P52:S52"/>
    <mergeCell ref="X51:AA51"/>
    <mergeCell ref="B56:B91"/>
    <mergeCell ref="G56:J56"/>
    <mergeCell ref="G58:I59"/>
    <mergeCell ref="G60:I61"/>
    <mergeCell ref="G62:I63"/>
    <mergeCell ref="G64:J64"/>
    <mergeCell ref="G65:J65"/>
    <mergeCell ref="G66:J66"/>
    <mergeCell ref="G67:I68"/>
    <mergeCell ref="G69:H71"/>
    <mergeCell ref="I69:I70"/>
    <mergeCell ref="I71:J71"/>
    <mergeCell ref="G72:G86"/>
    <mergeCell ref="H72:H76"/>
    <mergeCell ref="I72:I73"/>
    <mergeCell ref="I74:J74"/>
    <mergeCell ref="I75:I76"/>
    <mergeCell ref="H77:H81"/>
    <mergeCell ref="I77:I78"/>
    <mergeCell ref="I79:J79"/>
    <mergeCell ref="I80:I81"/>
    <mergeCell ref="H82:H86"/>
    <mergeCell ref="I82:I83"/>
    <mergeCell ref="I84:J84"/>
    <mergeCell ref="I85:I86"/>
    <mergeCell ref="G87:G91"/>
    <mergeCell ref="H87:I88"/>
    <mergeCell ref="H89:J89"/>
    <mergeCell ref="H90:I91"/>
    <mergeCell ref="ER51:EU51"/>
    <mergeCell ref="ER52:EU52"/>
    <mergeCell ref="EN51:EQ51"/>
    <mergeCell ref="X52:AA52"/>
  </mergeCells>
  <phoneticPr fontId="3" type="noConversion"/>
  <pageMargins left="0.70866141732283472" right="0.15748031496062992" top="0.59055118110236227" bottom="0.19685039370078741" header="0.31496062992125984" footer="0.15748031496062992"/>
  <pageSetup paperSize="9"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429</vt:i4>
      </vt:variant>
    </vt:vector>
  </HeadingPairs>
  <TitlesOfParts>
    <vt:vector size="435" baseType="lpstr">
      <vt:lpstr>Инструкция</vt:lpstr>
      <vt:lpstr>Список организаций</vt:lpstr>
      <vt:lpstr>Список объектов</vt:lpstr>
      <vt:lpstr>Т</vt:lpstr>
      <vt:lpstr>Поставки топлива</vt:lpstr>
      <vt:lpstr>Проверка</vt:lpstr>
      <vt:lpstr>ADD_HL_LIST_ORG_MARKER</vt:lpstr>
      <vt:lpstr>ADD_LIST_ORG_RANGE</vt:lpstr>
      <vt:lpstr>ALL_FILES</vt:lpstr>
      <vt:lpstr>ALLOW_FUEL_FROM_PREV_YEAR_ORG_LIST</vt:lpstr>
      <vt:lpstr>ATH_SCHEME</vt:lpstr>
      <vt:lpstr>CHANGE_HL_LIST_ORG_COLUMN_MARKER</vt:lpstr>
      <vt:lpstr>chkGetUpdatesValue</vt:lpstr>
      <vt:lpstr>chkNoUpdatesValue</vt:lpstr>
      <vt:lpstr>COA_SUPPLY_MAX_PRICE</vt:lpstr>
      <vt:lpstr>COA_VOLUME_VALIDATION</vt:lpstr>
      <vt:lpstr>COAL_GRADE_LIST</vt:lpstr>
      <vt:lpstr>code</vt:lpstr>
      <vt:lpstr>CONTACTS</vt:lpstr>
      <vt:lpstr>CURRENT_PRD</vt:lpstr>
      <vt:lpstr>DELETE_HL_LIST_ORG_COLUMN_MARKER</vt:lpstr>
      <vt:lpstr>DIESEL_GRADE_LIST</vt:lpstr>
      <vt:lpstr>DNS</vt:lpstr>
      <vt:lpstr>DSL_SUPPLY_MAX_PRICE</vt:lpstr>
      <vt:lpstr>DSL_VOLUME_VALIDATION</vt:lpstr>
      <vt:lpstr>EXCLUDE_ORG_LEGALY</vt:lpstr>
      <vt:lpstr>FirstLine</vt:lpstr>
      <vt:lpstr>FOLDER_NAME</vt:lpstr>
      <vt:lpstr>FUEL_DATA_ADD_HL_MARKER</vt:lpstr>
      <vt:lpstr>FUEL_DATA_ADD_RANGE</vt:lpstr>
      <vt:lpstr>FUEL_DATA_CALC_AREA</vt:lpstr>
      <vt:lpstr>FUEL_DATA_CALC_USER_AREA</vt:lpstr>
      <vt:lpstr>FUEL_DATA_DELETE_HL_COLUMN_MARKER</vt:lpstr>
      <vt:lpstr>FUEL_DATA_EE_PREVIOUS_RANGE</vt:lpstr>
      <vt:lpstr>FUEL_DATA_EE_RANGE</vt:lpstr>
      <vt:lpstr>FUEL_DATA_EMPTY_RANGE</vt:lpstr>
      <vt:lpstr>FUEL_DATA_END_COLUMN_MARKER</vt:lpstr>
      <vt:lpstr>FUEL_DATA_GAS_PREVIOUS_RANGE</vt:lpstr>
      <vt:lpstr>FUEL_DATA_GAS_RANGE</vt:lpstr>
      <vt:lpstr>FUEL_DATA_GENERIC_PREVIOUS_RANGE</vt:lpstr>
      <vt:lpstr>FUEL_DATA_GENERIC_RANGE</vt:lpstr>
      <vt:lpstr>FUEL_DATA_HORISONTAL_AREA</vt:lpstr>
      <vt:lpstr>FUEL_DATA_NATURAL_GAS_PREVIOUS_RANGE</vt:lpstr>
      <vt:lpstr>FUEL_DATA_NATURAL_GAS_RANGE</vt:lpstr>
      <vt:lpstr>FUEL_DATA_NUM_COLUMN_MARKER</vt:lpstr>
      <vt:lpstr>FUEL_DATA_Q1_SUM_AREA</vt:lpstr>
      <vt:lpstr>FUEL_DATA_Q2_SUM_AREA</vt:lpstr>
      <vt:lpstr>FUEL_DATA_Q3_SUM_AREA</vt:lpstr>
      <vt:lpstr>FUEL_DATA_Q4_SUM_AREA</vt:lpstr>
      <vt:lpstr>FUEL_SUPPLY_ADD_ORG_RANGE</vt:lpstr>
      <vt:lpstr>FUEL_SUPPLY_ADD_SUPPLY_RANGE</vt:lpstr>
      <vt:lpstr>FUEL_SUPPLY_COA_VLD_VLM_AREA</vt:lpstr>
      <vt:lpstr>FUEL_SUPPLY_CONTRACT_DATE_AREA</vt:lpstr>
      <vt:lpstr>FUEL_SUPPLY_CONTRACT_URL_AREA</vt:lpstr>
      <vt:lpstr>FUEL_SUPPLY_COSTS_AREA</vt:lpstr>
      <vt:lpstr>FUEL_SUPPLY_DELIVERY_METHOD_AREA</vt:lpstr>
      <vt:lpstr>FUEL_SUPPLY_DELIVERY_SHOULDER_AREA</vt:lpstr>
      <vt:lpstr>FUEL_SUPPLY_DICTIONARY_LIST</vt:lpstr>
      <vt:lpstr>FUEL_SUPPLY_DSL_VLD_VLM_AREA</vt:lpstr>
      <vt:lpstr>FUEL_SUPPLY_EXCHANGE_AREA</vt:lpstr>
      <vt:lpstr>FUEL_SUPPLY_EXCISE_CRITERIA_AREA</vt:lpstr>
      <vt:lpstr>FUEL_SUPPLY_EXCISE_EXISTENCE_AREA</vt:lpstr>
      <vt:lpstr>FUEL_SUPPLY_EXISTENCE_AREA</vt:lpstr>
      <vt:lpstr>FUEL_SUPPLY_EXISTING_FUEL_USED_RANGE_MNTH_I</vt:lpstr>
      <vt:lpstr>FUEL_SUPPLY_EXISTING_FUEL_USED_RANGE_MNTH_II</vt:lpstr>
      <vt:lpstr>FUEL_SUPPLY_EXISTING_FUEL_USED_RANGE_MNTH_III</vt:lpstr>
      <vt:lpstr>FUEL_SUPPLY_EXISTING_FUEL_USED_RANGE_MNTH_IV</vt:lpstr>
      <vt:lpstr>FUEL_SUPPLY_EXISTING_FUEL_USED_RANGE_QRTR_I</vt:lpstr>
      <vt:lpstr>FUEL_SUPPLY_EXISTING_FUEL_USED_RANGE_QRTR_II</vt:lpstr>
      <vt:lpstr>FUEL_SUPPLY_EXISTING_FUEL_USED_RANGE_QRTR_III</vt:lpstr>
      <vt:lpstr>FUEL_SUPPLY_EXISTING_FUEL_USED_RANGE_QRTR_IV</vt:lpstr>
      <vt:lpstr>FUEL_SUPPLY_EXT_CONTRACT_DATE_AREA</vt:lpstr>
      <vt:lpstr>FUEL_SUPPLY_EXT_CONTRACT_URL_AREA</vt:lpstr>
      <vt:lpstr>FUEL_SUPPLY_FUEL_GRADE_AREA</vt:lpstr>
      <vt:lpstr>FUEL_SUPPLY_FUEL_NOT_USED_RANGE_MNTH_I</vt:lpstr>
      <vt:lpstr>FUEL_SUPPLY_FUEL_NOT_USED_RANGE_MNTH_II</vt:lpstr>
      <vt:lpstr>FUEL_SUPPLY_FUEL_NOT_USED_RANGE_MNTH_III</vt:lpstr>
      <vt:lpstr>FUEL_SUPPLY_FUEL_NOT_USED_RANGE_MNTH_IV</vt:lpstr>
      <vt:lpstr>FUEL_SUPPLY_FUEL_NOT_USED_RANGE_QRTR_I</vt:lpstr>
      <vt:lpstr>FUEL_SUPPLY_FUEL_NOT_USED_RANGE_QRTR_II</vt:lpstr>
      <vt:lpstr>FUEL_SUPPLY_FUEL_NOT_USED_RANGE_QRTR_III</vt:lpstr>
      <vt:lpstr>FUEL_SUPPLY_FUEL_NOT_USED_RANGE_QRTR_IV</vt:lpstr>
      <vt:lpstr>FUEL_SUPPLY_FUEL_TYPE_AREA</vt:lpstr>
      <vt:lpstr>FUEL_SUPPLY_GOOD_RECIPIENT_AREA</vt:lpstr>
      <vt:lpstr>FUEL_SUPPLY_GOOD_RECIPIENT_OGRN_AREA</vt:lpstr>
      <vt:lpstr>FUEL_SUPPLY_HORISONTAL_AREA</vt:lpstr>
      <vt:lpstr>FUEL_SUPPLY_INCOTERMS_2010_AREA</vt:lpstr>
      <vt:lpstr>FUEL_SUPPLY_INVOICE_URL_AREA</vt:lpstr>
      <vt:lpstr>FUEL_SUPPLY_MST_EXISTS_MNTH_I</vt:lpstr>
      <vt:lpstr>FUEL_SUPPLY_MST_EXISTS_MNTH_II</vt:lpstr>
      <vt:lpstr>FUEL_SUPPLY_MST_EXISTS_MNTH_III</vt:lpstr>
      <vt:lpstr>FUEL_SUPPLY_MST_EXISTS_MNTH_IV</vt:lpstr>
      <vt:lpstr>FUEL_SUPPLY_MST_NOT_EXISTS_MNTH_I</vt:lpstr>
      <vt:lpstr>FUEL_SUPPLY_MST_NOT_EXISTS_MNTH_II</vt:lpstr>
      <vt:lpstr>FUEL_SUPPLY_MST_NOT_EXISTS_MNTH_III</vt:lpstr>
      <vt:lpstr>FUEL_SUPPLY_MST_NOT_EXISTS_MNTH_IV</vt:lpstr>
      <vt:lpstr>FUEL_SUPPLY_MST_VLD_VLM_AREA</vt:lpstr>
      <vt:lpstr>FUEL_SUPPLY_NUMERIC_AREA_1</vt:lpstr>
      <vt:lpstr>FUEL_SUPPLY_NUMERIC_AREA_2</vt:lpstr>
      <vt:lpstr>FUEL_SUPPLY_OCN_AREA</vt:lpstr>
      <vt:lpstr>FUEL_SUPPLY_ORG_ADD_HL</vt:lpstr>
      <vt:lpstr>FUEL_SUPPLY_ORG_AREA</vt:lpstr>
      <vt:lpstr>FUEL_SUPPLY_ORG_DELETE_COLUMN</vt:lpstr>
      <vt:lpstr>FUEL_SUPPLY_ORG_NUM_COLUMN</vt:lpstr>
      <vt:lpstr>FUEL_SUPPLY_PREV_PRD_RESERVES_AREA</vt:lpstr>
      <vt:lpstr>FUEL_SUPPLY_PRICE_AREA</vt:lpstr>
      <vt:lpstr>FUEL_SUPPLY_PRODUCT_SUPPLIER_AREA</vt:lpstr>
      <vt:lpstr>FUEL_SUPPLY_PRODUCT_SUPPLIER_OGRN_AREA</vt:lpstr>
      <vt:lpstr>FUEL_SUPPLY_PURCHASE_REG_NUMBER_AREA</vt:lpstr>
      <vt:lpstr>FUEL_SUPPLY_PURCHASE_URL_AREA</vt:lpstr>
      <vt:lpstr>FUEL_SUPPLY_PURE_FUEL_PRICE_AREA</vt:lpstr>
      <vt:lpstr>FUEL_SUPPLY_RQT_AREA</vt:lpstr>
      <vt:lpstr>FUEL_SUPPLY_SDM_AREA</vt:lpstr>
      <vt:lpstr>FUEL_SUPPLY_SHIPPING_DATE_AREA</vt:lpstr>
      <vt:lpstr>FUEL_SUPPLY_SUPPLY_DELETE_COLUMN</vt:lpstr>
      <vt:lpstr>FUEL_SUPPLY_SUPPLY_EXISTS_RANGE_MNTH_I</vt:lpstr>
      <vt:lpstr>FUEL_SUPPLY_SUPPLY_EXISTS_RANGE_MNTH_II</vt:lpstr>
      <vt:lpstr>FUEL_SUPPLY_SUPPLY_EXISTS_RANGE_MNTH_III</vt:lpstr>
      <vt:lpstr>FUEL_SUPPLY_SUPPLY_EXISTS_RANGE_MNTH_IV</vt:lpstr>
      <vt:lpstr>FUEL_SUPPLY_SUPPLY_EXISTS_RANGE_QRTR_I</vt:lpstr>
      <vt:lpstr>FUEL_SUPPLY_SUPPLY_EXISTS_RANGE_QRTR_II</vt:lpstr>
      <vt:lpstr>FUEL_SUPPLY_SUPPLY_EXISTS_RANGE_QRTR_III</vt:lpstr>
      <vt:lpstr>FUEL_SUPPLY_SUPPLY_EXISTS_RANGE_QRTR_IV</vt:lpstr>
      <vt:lpstr>FUEL_SUPPLY_SUPPLY_NUM_COLUMN</vt:lpstr>
      <vt:lpstr>FUEL_SUPPLY_TAX_AREA</vt:lpstr>
      <vt:lpstr>FUEL_SUPPLY_TOTAL_VLM_AREA</vt:lpstr>
      <vt:lpstr>FUEL_TOTAL_HORISONTAL_AREA</vt:lpstr>
      <vt:lpstr>GEO_BASE_REGION</vt:lpstr>
      <vt:lpstr>god</vt:lpstr>
      <vt:lpstr>HEAT_MAX_PRICE_NO_TR_COAA</vt:lpstr>
      <vt:lpstr>HEAT_MAX_PRICE_NO_TR_COAB</vt:lpstr>
      <vt:lpstr>HEAT_MAX_PRICE_NO_TR_COAC</vt:lpstr>
      <vt:lpstr>HEAT_MAX_PRICE_NO_TR_COAF</vt:lpstr>
      <vt:lpstr>HEAT_MAX_PRICE_NO_TR_COAG</vt:lpstr>
      <vt:lpstr>HEAT_MAX_PRICE_NO_TR_COALF</vt:lpstr>
      <vt:lpstr>HEAT_MAX_PRICE_NO_TR_COAS</vt:lpstr>
      <vt:lpstr>HEAT_MAX_PRICE_NO_TR_COASC</vt:lpstr>
      <vt:lpstr>HEAT_MAX_PRICE_NO_TR_COAWC</vt:lpstr>
      <vt:lpstr>HEAT_MAX_PRICE_NO_TR_CWD</vt:lpstr>
      <vt:lpstr>HEAT_MAX_PRICE_NO_TR_DSG</vt:lpstr>
      <vt:lpstr>HEAT_MAX_PRICE_NO_TR_DSLA</vt:lpstr>
      <vt:lpstr>HEAT_MAX_PRICE_NO_TR_DSLO</vt:lpstr>
      <vt:lpstr>HEAT_MAX_PRICE_NO_TR_DSLS</vt:lpstr>
      <vt:lpstr>HEAT_MAX_PRICE_NO_TR_DSLW</vt:lpstr>
      <vt:lpstr>HEAT_MAX_PRICE_NO_TR_ENR</vt:lpstr>
      <vt:lpstr>HEAT_MAX_PRICE_NO_TR_GBL</vt:lpstr>
      <vt:lpstr>HEAT_MAX_PRICE_NO_TR_GCK</vt:lpstr>
      <vt:lpstr>HEAT_MAX_PRICE_NO_TR_GCN</vt:lpstr>
      <vt:lpstr>HEAT_MAX_PRICE_NO_TR_GOA</vt:lpstr>
      <vt:lpstr>HEAT_MAX_PRICE_NO_TR_LNG</vt:lpstr>
      <vt:lpstr>HEAT_MAX_PRICE_NO_TR_MSTF12</vt:lpstr>
      <vt:lpstr>HEAT_MAX_PRICE_NO_TR_MSTF5</vt:lpstr>
      <vt:lpstr>HEAT_MAX_PRICE_NO_TR_MSTM100</vt:lpstr>
      <vt:lpstr>HEAT_MAX_PRICE_NO_TR_MSTM200</vt:lpstr>
      <vt:lpstr>HEAT_MAX_PRICE_NO_TR_MSTM40</vt:lpstr>
      <vt:lpstr>HEAT_MAX_PRICE_NO_TR_MSTT</vt:lpstr>
      <vt:lpstr>HEAT_MAX_PRICE_NO_TR_NGC</vt:lpstr>
      <vt:lpstr>HEAT_MAX_PRICE_NO_TR_NGL</vt:lpstr>
      <vt:lpstr>HEAT_MAX_PRICE_NO_TR_NGU</vt:lpstr>
      <vt:lpstr>HEAT_MAX_PRICE_NO_TR_OIL</vt:lpstr>
      <vt:lpstr>HEAT_MAX_PRICE_NO_TR_PEA</vt:lpstr>
      <vt:lpstr>HEAT_MAX_PRICE_NO_TR_PLT</vt:lpstr>
      <vt:lpstr>HEAT_MAX_PRICE_NO_TR_PWR</vt:lpstr>
      <vt:lpstr>HEAT_MAX_PRICE_NO_TR_SAW</vt:lpstr>
      <vt:lpstr>HEAT_MAX_PRICE_NO_TR_SHL</vt:lpstr>
      <vt:lpstr>HEAT_MAX_PRICE_NO_TR_STF</vt:lpstr>
      <vt:lpstr>HEAT_MAX_PRICE_NO_TR_WDS</vt:lpstr>
      <vt:lpstr>HEAT_MAX_PRICE_TR_COAA</vt:lpstr>
      <vt:lpstr>HEAT_MAX_PRICE_TR_COAB</vt:lpstr>
      <vt:lpstr>HEAT_MAX_PRICE_TR_COAC</vt:lpstr>
      <vt:lpstr>HEAT_MAX_PRICE_TR_COAF</vt:lpstr>
      <vt:lpstr>HEAT_MAX_PRICE_TR_COAG</vt:lpstr>
      <vt:lpstr>HEAT_MAX_PRICE_TR_COALF</vt:lpstr>
      <vt:lpstr>HEAT_MAX_PRICE_TR_COAS</vt:lpstr>
      <vt:lpstr>HEAT_MAX_PRICE_TR_COASC</vt:lpstr>
      <vt:lpstr>HEAT_MAX_PRICE_TR_COAWC</vt:lpstr>
      <vt:lpstr>HEAT_MAX_PRICE_TR_CWD</vt:lpstr>
      <vt:lpstr>HEAT_MAX_PRICE_TR_DSG</vt:lpstr>
      <vt:lpstr>HEAT_MAX_PRICE_TR_DSLA</vt:lpstr>
      <vt:lpstr>HEAT_MAX_PRICE_TR_DSLO</vt:lpstr>
      <vt:lpstr>HEAT_MAX_PRICE_TR_DSLS</vt:lpstr>
      <vt:lpstr>HEAT_MAX_PRICE_TR_DSLW</vt:lpstr>
      <vt:lpstr>HEAT_MAX_PRICE_TR_ENR</vt:lpstr>
      <vt:lpstr>HEAT_MAX_PRICE_TR_GBL</vt:lpstr>
      <vt:lpstr>HEAT_MAX_PRICE_TR_GCK</vt:lpstr>
      <vt:lpstr>HEAT_MAX_PRICE_TR_GCN</vt:lpstr>
      <vt:lpstr>HEAT_MAX_PRICE_TR_GOA</vt:lpstr>
      <vt:lpstr>HEAT_MAX_PRICE_TR_LNG</vt:lpstr>
      <vt:lpstr>HEAT_MAX_PRICE_TR_MSTF12</vt:lpstr>
      <vt:lpstr>HEAT_MAX_PRICE_TR_MSTF5</vt:lpstr>
      <vt:lpstr>HEAT_MAX_PRICE_TR_MSTM100</vt:lpstr>
      <vt:lpstr>HEAT_MAX_PRICE_TR_MSTM200</vt:lpstr>
      <vt:lpstr>HEAT_MAX_PRICE_TR_MSTM40</vt:lpstr>
      <vt:lpstr>HEAT_MAX_PRICE_TR_MSTT</vt:lpstr>
      <vt:lpstr>HEAT_MAX_PRICE_TR_NGC</vt:lpstr>
      <vt:lpstr>HEAT_MAX_PRICE_TR_NGL</vt:lpstr>
      <vt:lpstr>HEAT_MAX_PRICE_TR_NGU</vt:lpstr>
      <vt:lpstr>HEAT_MAX_PRICE_TR_OIL</vt:lpstr>
      <vt:lpstr>HEAT_MAX_PRICE_TR_PEA</vt:lpstr>
      <vt:lpstr>HEAT_MAX_PRICE_TR_PLT</vt:lpstr>
      <vt:lpstr>HEAT_MAX_PRICE_TR_PWR</vt:lpstr>
      <vt:lpstr>HEAT_MAX_PRICE_TR_SAW</vt:lpstr>
      <vt:lpstr>HEAT_MAX_PRICE_TR_SHL</vt:lpstr>
      <vt:lpstr>HEAT_MAX_PRICE_TR_STF</vt:lpstr>
      <vt:lpstr>HEAT_MAX_PRICE_TR_WDS</vt:lpstr>
      <vt:lpstr>HEAT_MIN_PRICE_NO_TR_COAA</vt:lpstr>
      <vt:lpstr>HEAT_MIN_PRICE_NO_TR_COAB</vt:lpstr>
      <vt:lpstr>HEAT_MIN_PRICE_NO_TR_COAC</vt:lpstr>
      <vt:lpstr>HEAT_MIN_PRICE_NO_TR_COAF</vt:lpstr>
      <vt:lpstr>HEAT_MIN_PRICE_NO_TR_COAG</vt:lpstr>
      <vt:lpstr>HEAT_MIN_PRICE_NO_TR_COALF</vt:lpstr>
      <vt:lpstr>HEAT_MIN_PRICE_NO_TR_COAS</vt:lpstr>
      <vt:lpstr>HEAT_MIN_PRICE_NO_TR_COASC</vt:lpstr>
      <vt:lpstr>HEAT_MIN_PRICE_NO_TR_COAWC</vt:lpstr>
      <vt:lpstr>HEAT_MIN_PRICE_NO_TR_CWD</vt:lpstr>
      <vt:lpstr>HEAT_MIN_PRICE_NO_TR_DSG</vt:lpstr>
      <vt:lpstr>HEAT_MIN_PRICE_NO_TR_DSLA</vt:lpstr>
      <vt:lpstr>HEAT_MIN_PRICE_NO_TR_DSLO</vt:lpstr>
      <vt:lpstr>HEAT_MIN_PRICE_NO_TR_DSLS</vt:lpstr>
      <vt:lpstr>HEAT_MIN_PRICE_NO_TR_DSLW</vt:lpstr>
      <vt:lpstr>HEAT_MIN_PRICE_NO_TR_ENR</vt:lpstr>
      <vt:lpstr>HEAT_MIN_PRICE_NO_TR_GBL</vt:lpstr>
      <vt:lpstr>HEAT_MIN_PRICE_NO_TR_GCK</vt:lpstr>
      <vt:lpstr>HEAT_MIN_PRICE_NO_TR_GCN</vt:lpstr>
      <vt:lpstr>HEAT_MIN_PRICE_NO_TR_GOA</vt:lpstr>
      <vt:lpstr>HEAT_MIN_PRICE_NO_TR_LNG</vt:lpstr>
      <vt:lpstr>HEAT_MIN_PRICE_NO_TR_MSTF12</vt:lpstr>
      <vt:lpstr>HEAT_MIN_PRICE_NO_TR_MSTF5</vt:lpstr>
      <vt:lpstr>HEAT_MIN_PRICE_NO_TR_MSTM100</vt:lpstr>
      <vt:lpstr>HEAT_MIN_PRICE_NO_TR_MSTM200</vt:lpstr>
      <vt:lpstr>HEAT_MIN_PRICE_NO_TR_MSTM40</vt:lpstr>
      <vt:lpstr>HEAT_MIN_PRICE_NO_TR_MSTT</vt:lpstr>
      <vt:lpstr>HEAT_MIN_PRICE_NO_TR_NGC</vt:lpstr>
      <vt:lpstr>HEAT_MIN_PRICE_NO_TR_NGL</vt:lpstr>
      <vt:lpstr>HEAT_MIN_PRICE_NO_TR_NGU</vt:lpstr>
      <vt:lpstr>HEAT_MIN_PRICE_NO_TR_OIL</vt:lpstr>
      <vt:lpstr>HEAT_MIN_PRICE_NO_TR_PEA</vt:lpstr>
      <vt:lpstr>HEAT_MIN_PRICE_NO_TR_PLT</vt:lpstr>
      <vt:lpstr>HEAT_MIN_PRICE_NO_TR_PWR</vt:lpstr>
      <vt:lpstr>HEAT_MIN_PRICE_NO_TR_SAW</vt:lpstr>
      <vt:lpstr>HEAT_MIN_PRICE_NO_TR_SHL</vt:lpstr>
      <vt:lpstr>HEAT_MIN_PRICE_NO_TR_STF</vt:lpstr>
      <vt:lpstr>HEAT_MIN_PRICE_NO_TR_WDS</vt:lpstr>
      <vt:lpstr>HEAT_MIN_PRICE_TR_COAA</vt:lpstr>
      <vt:lpstr>HEAT_MIN_PRICE_TR_COAB</vt:lpstr>
      <vt:lpstr>HEAT_MIN_PRICE_TR_COAC</vt:lpstr>
      <vt:lpstr>HEAT_MIN_PRICE_TR_COAF</vt:lpstr>
      <vt:lpstr>HEAT_MIN_PRICE_TR_COAG</vt:lpstr>
      <vt:lpstr>HEAT_MIN_PRICE_TR_COALF</vt:lpstr>
      <vt:lpstr>HEAT_MIN_PRICE_TR_COAS</vt:lpstr>
      <vt:lpstr>HEAT_MIN_PRICE_TR_COASC</vt:lpstr>
      <vt:lpstr>HEAT_MIN_PRICE_TR_COAWC</vt:lpstr>
      <vt:lpstr>HEAT_MIN_PRICE_TR_CWD</vt:lpstr>
      <vt:lpstr>HEAT_MIN_PRICE_TR_DSG</vt:lpstr>
      <vt:lpstr>HEAT_MIN_PRICE_TR_DSLA</vt:lpstr>
      <vt:lpstr>HEAT_MIN_PRICE_TR_DSLO</vt:lpstr>
      <vt:lpstr>HEAT_MIN_PRICE_TR_DSLS</vt:lpstr>
      <vt:lpstr>HEAT_MIN_PRICE_TR_DSLW</vt:lpstr>
      <vt:lpstr>HEAT_MIN_PRICE_TR_ENR</vt:lpstr>
      <vt:lpstr>HEAT_MIN_PRICE_TR_GBL</vt:lpstr>
      <vt:lpstr>HEAT_MIN_PRICE_TR_GCK</vt:lpstr>
      <vt:lpstr>HEAT_MIN_PRICE_TR_GCN</vt:lpstr>
      <vt:lpstr>HEAT_MIN_PRICE_TR_GOA</vt:lpstr>
      <vt:lpstr>HEAT_MIN_PRICE_TR_LNG</vt:lpstr>
      <vt:lpstr>HEAT_MIN_PRICE_TR_MSTF12</vt:lpstr>
      <vt:lpstr>HEAT_MIN_PRICE_TR_MSTF5</vt:lpstr>
      <vt:lpstr>HEAT_MIN_PRICE_TR_MSTM100</vt:lpstr>
      <vt:lpstr>HEAT_MIN_PRICE_TR_MSTM200</vt:lpstr>
      <vt:lpstr>HEAT_MIN_PRICE_TR_MSTM40</vt:lpstr>
      <vt:lpstr>HEAT_MIN_PRICE_TR_MSTT</vt:lpstr>
      <vt:lpstr>HEAT_MIN_PRICE_TR_NGC</vt:lpstr>
      <vt:lpstr>HEAT_MIN_PRICE_TR_NGL</vt:lpstr>
      <vt:lpstr>HEAT_MIN_PRICE_TR_NGU</vt:lpstr>
      <vt:lpstr>HEAT_MIN_PRICE_TR_OIL</vt:lpstr>
      <vt:lpstr>HEAT_MIN_PRICE_TR_PEA</vt:lpstr>
      <vt:lpstr>HEAT_MIN_PRICE_TR_PLT</vt:lpstr>
      <vt:lpstr>HEAT_MIN_PRICE_TR_PWR</vt:lpstr>
      <vt:lpstr>HEAT_MIN_PRICE_TR_SAW</vt:lpstr>
      <vt:lpstr>HEAT_MIN_PRICE_TR_SHL</vt:lpstr>
      <vt:lpstr>HEAT_MIN_PRICE_TR_STF</vt:lpstr>
      <vt:lpstr>HEAT_MIN_PRICE_TR_WDS</vt:lpstr>
      <vt:lpstr>HEAT_PRODUCTION_TYPE_LIST</vt:lpstr>
      <vt:lpstr>HEAT_TARIFF_OPTIONS_DATA_COLUMN_MARKER</vt:lpstr>
      <vt:lpstr>HEAT_VD_COMPONENTS</vt:lpstr>
      <vt:lpstr>INCOTERMS_2010_TERMS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IpGeoBaseRegions</vt:lpstr>
      <vt:lpstr>LastUpdateDate_MO</vt:lpstr>
      <vt:lpstr>LastUpdateDate_ORG</vt:lpstr>
      <vt:lpstr>LastUpdateDate_PLAN_PREV</vt:lpstr>
      <vt:lpstr>LastUpdateDate_W1X_TOPL</vt:lpstr>
      <vt:lpstr>LIST_MO_STORE_DOCS_META_DATA_UPDATE_MARKER</vt:lpstr>
      <vt:lpstr>LIST_MR_MO_OKTMO</vt:lpstr>
      <vt:lpstr>LIST_ORG_CALC_AREA</vt:lpstr>
      <vt:lpstr>LIST_ORG_HEAT</vt:lpstr>
      <vt:lpstr>LIST_ORG_HORISONTAL_AREA</vt:lpstr>
      <vt:lpstr>LIST_RST_ORG_RANGE</vt:lpstr>
      <vt:lpstr>LIST_SRC_ADD_HL_MARKER</vt:lpstr>
      <vt:lpstr>LIST_SRC_ADD_OBJECT_RANGE</vt:lpstr>
      <vt:lpstr>LIST_SRC_ADD_RANGE</vt:lpstr>
      <vt:lpstr>LIST_SRC_CALC_AREA</vt:lpstr>
      <vt:lpstr>LIST_SRC_DELETE_HL_COLUMN_MARKER</vt:lpstr>
      <vt:lpstr>LIST_SRC_HORISONTAL_AREA</vt:lpstr>
      <vt:lpstr>LIST_SRC_NUM_COLUMN_MARKER</vt:lpstr>
      <vt:lpstr>LIST_SRC_OBJECT_DELETE_HL_COLUMN_MARKER</vt:lpstr>
      <vt:lpstr>LIST_SRC_OBJECT_NUM_COLUMN_MARKER</vt:lpstr>
      <vt:lpstr>LO_DATA_SOURCE_RANGE</vt:lpstr>
      <vt:lpstr>LO_DIFF_FUEL_URL_RANGE</vt:lpstr>
      <vt:lpstr>LO_EXCLUDE_RANGE</vt:lpstr>
      <vt:lpstr>LO_MO_RANGE</vt:lpstr>
      <vt:lpstr>LO_MO_TYPE_RANGE</vt:lpstr>
      <vt:lpstr>LO_MR_RANGE</vt:lpstr>
      <vt:lpstr>LO_OBJECTS_RANGE</vt:lpstr>
      <vt:lpstr>LO_OKTMO_RANGE</vt:lpstr>
      <vt:lpstr>LO_STATUS_RANGE</vt:lpstr>
      <vt:lpstr>LO_TRANSFER_AGENTS_RANGE</vt:lpstr>
      <vt:lpstr>LO_VDET_RANGE</vt:lpstr>
      <vt:lpstr>LOAD_CONTACTS</vt:lpstr>
      <vt:lpstr>LOCAL_LIST_ORG_RANGE</vt:lpstr>
      <vt:lpstr>LOGIN</vt:lpstr>
      <vt:lpstr>MASUT_GRADE_LIST</vt:lpstr>
      <vt:lpstr>MO_END_DATE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MONTH_LIST</vt:lpstr>
      <vt:lpstr>MR_LIST</vt:lpstr>
      <vt:lpstr>MST_SUPPLY_MAX_PRICE</vt:lpstr>
      <vt:lpstr>MST_VOLUME_VALIDATION</vt:lpstr>
      <vt:lpstr>NDS</vt:lpstr>
      <vt:lpstr>NUM_LIST_ORG_COLUMN_MARKER</vt:lpstr>
      <vt:lpstr>OBFUSCATED_PASSWORD</vt:lpstr>
      <vt:lpstr>OKOPF_LIST</vt:lpstr>
      <vt:lpstr>OKTMO_VS_TYPE_LIST</vt:lpstr>
      <vt:lpstr>ORDER_BY</vt:lpstr>
      <vt:lpstr>ORG_END_DATE</vt:lpstr>
      <vt:lpstr>ORG_START_DATE</vt:lpstr>
      <vt:lpstr>PASSWORD</vt:lpstr>
      <vt:lpstr>PERIOD</vt:lpstr>
      <vt:lpstr>PLAN1X_AGGREGATE_RANGE</vt:lpstr>
      <vt:lpstr>PLAN1X_AUTHORISATION_RANGE</vt:lpstr>
      <vt:lpstr>PLAN1X_FUEL_USAGE_RANGE</vt:lpstr>
      <vt:lpstr>PLAN1X_LIST_ORG_RANGE</vt:lpstr>
      <vt:lpstr>PLAN1X_LIST_SRC_RANGE</vt:lpstr>
      <vt:lpstr>PLAN1X_LIST_SRC_RANGE_HEADERS</vt:lpstr>
      <vt:lpstr>PROTECT_MARKER</vt:lpstr>
      <vt:lpstr>PROXY_ADDRESS</vt:lpstr>
      <vt:lpstr>PROXY_PORT</vt:lpstr>
      <vt:lpstr>PURCHASE_MIN_PRICE</vt:lpstr>
      <vt:lpstr>PURCHASES_URL_LIST</vt:lpstr>
      <vt:lpstr>REGION</vt:lpstr>
      <vt:lpstr>REGION_NAME</vt:lpstr>
      <vt:lpstr>RETAIN_PASSWORD</vt:lpstr>
      <vt:lpstr>RST_SRC_SKIP_FILTER_BY_KPP</vt:lpstr>
      <vt:lpstr>SAX_PARSER_FEATURE</vt:lpstr>
      <vt:lpstr>SESSION_ID</vt:lpstr>
      <vt:lpstr>SETTING_NO_ASK_AGAIN</vt:lpstr>
      <vt:lpstr>SETTING_NO_INTEGRITY_VLD</vt:lpstr>
      <vt:lpstr>SETTING_NO_URL_VLD</vt:lpstr>
      <vt:lpstr>SETTING_NO_WARNINGS</vt:lpstr>
      <vt:lpstr>SETTING_SAVE_AS_XLSB</vt:lpstr>
      <vt:lpstr>SHOW_VLD_SETTINGS</vt:lpstr>
      <vt:lpstr>SINGLE_FILE_NAME</vt:lpstr>
      <vt:lpstr>SUPPLIER_DETERMINING_METHOD_LIST</vt:lpstr>
      <vt:lpstr>SUPPLY_FACT</vt:lpstr>
      <vt:lpstr>SUPPLY_FUEL_GRADES</vt:lpstr>
      <vt:lpstr>SUPPLY_FUEL_TYPES</vt:lpstr>
      <vt:lpstr>TOPL_TEMPLATE_MODE</vt:lpstr>
      <vt:lpstr>TOPLQX_LIST_SRC_RANGE_HEADERS</vt:lpstr>
      <vt:lpstr>UpdStatus</vt:lpstr>
      <vt:lpstr>USE_DNS_SERVICE</vt:lpstr>
      <vt:lpstr>USE_PROXY_SETTING</vt:lpstr>
      <vt:lpstr>VDET_END_DATE</vt:lpstr>
      <vt:lpstr>VDET_START_DATE</vt:lpstr>
      <vt:lpstr>version</vt:lpstr>
      <vt:lpstr>W1X_TOPL_COMS_DATA_REGION_RANGE</vt:lpstr>
      <vt:lpstr>W1X_TOPL_FUEL_DATA_REGION_RANGE</vt:lpstr>
      <vt:lpstr>W1X_TOPL_ORG_DATA_REGION_RANGE</vt:lpstr>
      <vt:lpstr>W1X_TOPL_SRC_DATA_REGION_RANGE</vt:lpstr>
      <vt:lpstr>W1X_TOPL_TOTAL_COMS_DATA_REGION_RANGE</vt:lpstr>
      <vt:lpstr>XML_AUTHORISATION_TAG_NAMES</vt:lpstr>
      <vt:lpstr>XML_FILE_EGR_BY_ORGN_TAG_NAMES</vt:lpstr>
      <vt:lpstr>XML_FILE_STORE_DATA_1_TAG_NAMES</vt:lpstr>
      <vt:lpstr>XML_FILE_STORE_DATA_2_TAG_NAMES</vt:lpstr>
      <vt:lpstr>XML_FILE_STORE_DATA_3_TAG_NAMES</vt:lpstr>
      <vt:lpstr>XML_MR_MO_OKTMO_LIST_TAG_NAMES</vt:lpstr>
      <vt:lpstr>XML_ORG_LIST_TAG_NAMES</vt:lpstr>
      <vt:lpstr>XML_PLAN1X_AGGREGATE_LIST_TAG_NAMES</vt:lpstr>
      <vt:lpstr>XML_PLAN1X_FUEL_USAGE_TAG_NAMES</vt:lpstr>
      <vt:lpstr>XML_PLAN1X_HEAT_LIST_ORG_TAG_NAMES</vt:lpstr>
      <vt:lpstr>XML_PLAN1X_HEAT_LIST_SRC_TAG_NAMES</vt:lpstr>
      <vt:lpstr>XML_PLAN1X_OKOPF_LIST_TAG_NAMES</vt:lpstr>
      <vt:lpstr>XML_PLAN1X_SUBSIDIARY_LIST_TAG_NAMES</vt:lpstr>
      <vt:lpstr>XML_W1X_TOPL_COMS_TAG_NAMES</vt:lpstr>
      <vt:lpstr>XML_W1X_TOPL_FUEL_TAG_NAMES</vt:lpstr>
      <vt:lpstr>XML_W1X_TOPL_LIST_RST_ORG_TAG_NAMES</vt:lpstr>
      <vt:lpstr>XML_W1X_TOPL_ORG_TAG_NAMES</vt:lpstr>
      <vt:lpstr>XML_W1X_TOPL_SRC_TAG_NAMES</vt:lpstr>
      <vt:lpstr>XML_W1X_TOPL_SUPPLY_PREV_TAG_NAMES</vt:lpstr>
      <vt:lpstr>XML_W1X_TOPL_SUPPLY_TAG_NAMES</vt:lpstr>
      <vt:lpstr>XML_W1X_TOPL_TOTAL_COMS_TAG_NAMES</vt:lpstr>
      <vt:lpstr>XML_WTQ1X_DICTIONARIES_TAG_NAMES</vt:lpstr>
      <vt:lpstr>YEAR_LIST</vt:lpstr>
      <vt:lpstr>YES_NO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фактически сложившихся ценах и объёмах потребления топлива по итогам I полугодия 2020 года</dc:title>
  <dc:subject>Информация о фактически сложившихся ценах и объёмах потребления топлива по итогам I полугодия 2020 года</dc:subject>
  <dc:creator>--</dc:creator>
  <cp:lastModifiedBy>User</cp:lastModifiedBy>
  <cp:lastPrinted>2020-09-24T12:30:26Z</cp:lastPrinted>
  <dcterms:created xsi:type="dcterms:W3CDTF">2004-05-21T07:18:45Z</dcterms:created>
  <dcterms:modified xsi:type="dcterms:W3CDTF">2020-10-09T05:59:36Z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WARM.TOPL.Q2.2020</vt:lpwstr>
  </property>
  <property fmtid="{D5CDD505-2E9C-101B-9397-08002B2CF9AE}" pid="3" name="UserComments">
    <vt:lpwstr/>
  </property>
  <property fmtid="{D5CDD505-2E9C-101B-9397-08002B2CF9AE}" pid="4" name="XsltDocFilePath">
    <vt:lpwstr>C:\Program Files\Compulink\CEM\taremo_ias_REPOSITORY\REFERENCEDDATA</vt:lpwstr>
  </property>
  <property fmtid="{D5CDD505-2E9C-101B-9397-08002B2CF9AE}" pid="5" name="XslViewFilePath">
    <vt:lpwstr>C:\Program Files\Compulink\CEM\taremo_ias_REPOSITORY\REFERENCEDDATA\show.xsl</vt:lpwstr>
  </property>
  <property fmtid="{D5CDD505-2E9C-101B-9397-08002B2CF9AE}" pid="6" name="RootDocFilePath">
    <vt:lpwstr>Undefined</vt:lpwstr>
  </property>
  <property fmtid="{D5CDD505-2E9C-101B-9397-08002B2CF9AE}" pid="7" name="keywords">
    <vt:lpwstr/>
  </property>
  <property fmtid="{D5CDD505-2E9C-101B-9397-08002B2CF9AE}" pid="8" name="Status">
    <vt:lpwstr>1</vt:lpwstr>
  </property>
  <property fmtid="{D5CDD505-2E9C-101B-9397-08002B2CF9AE}" pid="9" name="CurrentVersion">
    <vt:lpwstr>1.0.1</vt:lpwstr>
  </property>
  <property fmtid="{D5CDD505-2E9C-101B-9397-08002B2CF9AE}" pid="10" name="HtmlTempFilePath">
    <vt:lpwstr/>
  </property>
  <property fmtid="{D5CDD505-2E9C-101B-9397-08002B2CF9AE}" pid="11" name="XMLTempFilePath">
    <vt:lpwstr/>
  </property>
  <property fmtid="{D5CDD505-2E9C-101B-9397-08002B2CF9AE}" pid="12" name="entityid">
    <vt:lpwstr/>
  </property>
  <property fmtid="{D5CDD505-2E9C-101B-9397-08002B2CF9AE}" pid="13" name="EditTemplate">
    <vt:bool>true</vt:bool>
  </property>
  <property fmtid="{D5CDD505-2E9C-101B-9397-08002B2CF9AE}" pid="14" name="PeriodLength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REGU</vt:lpwstr>
  </property>
  <property fmtid="{D5CDD505-2E9C-101B-9397-08002B2CF9AE}" pid="18" name="TypePlanning">
    <vt:lpwstr>FACT</vt:lpwstr>
  </property>
</Properties>
</file>